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ernareaadultservices.sharepoint.com/sites/ADMINISTRATIVE/Shared Documents/"/>
    </mc:Choice>
  </mc:AlternateContent>
  <xr:revisionPtr revIDLastSave="46" documentId="8_{112666EC-9686-4584-96CC-B7DAA1D32BA2}" xr6:coauthVersionLast="47" xr6:coauthVersionMax="47" xr10:uidLastSave="{D0449DD9-FA08-42B3-AAEE-39AC02A69E41}"/>
  <bookViews>
    <workbookView xWindow="-28920" yWindow="-120" windowWidth="29040" windowHeight="15840" xr2:uid="{DED16C2D-2A9D-4613-BA3B-0CB73F28F0DD}"/>
  </bookViews>
  <sheets>
    <sheet name="RATES" sheetId="1" r:id="rId1"/>
    <sheet name="70-30 split" sheetId="2" r:id="rId2"/>
    <sheet name="65-35 SPLIT" sheetId="3" r:id="rId3"/>
  </sheets>
  <definedNames>
    <definedName name="_xlnm.Print_Area" localSheetId="1">'70-30 split'!$A$1:$M$22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3" l="1"/>
  <c r="A19" i="3"/>
  <c r="A18" i="3"/>
  <c r="A17" i="3"/>
  <c r="A15" i="3"/>
  <c r="A13" i="3"/>
  <c r="A11" i="3"/>
  <c r="A10" i="3"/>
  <c r="A9" i="3"/>
  <c r="A4" i="3"/>
  <c r="F4" i="2"/>
  <c r="I4" i="2" s="1"/>
  <c r="G4" i="2"/>
  <c r="J4" i="2" s="1"/>
  <c r="L4" i="2"/>
  <c r="H22" i="2"/>
  <c r="C22" i="2"/>
  <c r="H22" i="3"/>
  <c r="C22" i="3"/>
  <c r="L20" i="3"/>
  <c r="G20" i="3"/>
  <c r="J20" i="3" s="1"/>
  <c r="K20" i="3" s="1"/>
  <c r="F20" i="3"/>
  <c r="I20" i="3" s="1"/>
  <c r="L19" i="3"/>
  <c r="G19" i="3"/>
  <c r="J19" i="3" s="1"/>
  <c r="K19" i="3" s="1"/>
  <c r="F19" i="3"/>
  <c r="I19" i="3" s="1"/>
  <c r="L18" i="3"/>
  <c r="G18" i="3"/>
  <c r="J18" i="3" s="1"/>
  <c r="K18" i="3" s="1"/>
  <c r="F18" i="3"/>
  <c r="I18" i="3" s="1"/>
  <c r="L17" i="3"/>
  <c r="G17" i="3"/>
  <c r="J17" i="3" s="1"/>
  <c r="K17" i="3" s="1"/>
  <c r="F17" i="3"/>
  <c r="I17" i="3" s="1"/>
  <c r="M17" i="3" s="1"/>
  <c r="L16" i="3"/>
  <c r="G16" i="3"/>
  <c r="J16" i="3" s="1"/>
  <c r="K16" i="3" s="1"/>
  <c r="F16" i="3"/>
  <c r="I16" i="3" s="1"/>
  <c r="L15" i="3"/>
  <c r="G15" i="3"/>
  <c r="J15" i="3" s="1"/>
  <c r="K15" i="3" s="1"/>
  <c r="F15" i="3"/>
  <c r="I15" i="3" s="1"/>
  <c r="M15" i="3" s="1"/>
  <c r="L14" i="3"/>
  <c r="G14" i="3"/>
  <c r="J14" i="3" s="1"/>
  <c r="K14" i="3" s="1"/>
  <c r="F14" i="3"/>
  <c r="I14" i="3" s="1"/>
  <c r="L13" i="3"/>
  <c r="G13" i="3"/>
  <c r="J13" i="3" s="1"/>
  <c r="K13" i="3" s="1"/>
  <c r="F13" i="3"/>
  <c r="I13" i="3" s="1"/>
  <c r="L12" i="3"/>
  <c r="G12" i="3"/>
  <c r="J12" i="3" s="1"/>
  <c r="K12" i="3" s="1"/>
  <c r="F12" i="3"/>
  <c r="I12" i="3" s="1"/>
  <c r="L11" i="3"/>
  <c r="G11" i="3"/>
  <c r="J11" i="3" s="1"/>
  <c r="K11" i="3" s="1"/>
  <c r="F11" i="3"/>
  <c r="I11" i="3" s="1"/>
  <c r="M11" i="3" s="1"/>
  <c r="L10" i="3"/>
  <c r="G10" i="3"/>
  <c r="J10" i="3" s="1"/>
  <c r="K10" i="3" s="1"/>
  <c r="F10" i="3"/>
  <c r="I10" i="3" s="1"/>
  <c r="L9" i="3"/>
  <c r="G9" i="3"/>
  <c r="J9" i="3" s="1"/>
  <c r="K9" i="3" s="1"/>
  <c r="F9" i="3"/>
  <c r="I9" i="3" s="1"/>
  <c r="M9" i="3" s="1"/>
  <c r="L8" i="3"/>
  <c r="G8" i="3"/>
  <c r="J8" i="3" s="1"/>
  <c r="K8" i="3" s="1"/>
  <c r="F8" i="3"/>
  <c r="I8" i="3" s="1"/>
  <c r="L7" i="3"/>
  <c r="J7" i="3"/>
  <c r="K7" i="3" s="1"/>
  <c r="G7" i="3"/>
  <c r="F7" i="3"/>
  <c r="I7" i="3" s="1"/>
  <c r="L6" i="3"/>
  <c r="G6" i="3"/>
  <c r="J6" i="3" s="1"/>
  <c r="K6" i="3" s="1"/>
  <c r="F6" i="3"/>
  <c r="I6" i="3" s="1"/>
  <c r="L5" i="3"/>
  <c r="G5" i="3"/>
  <c r="J5" i="3" s="1"/>
  <c r="K5" i="3" s="1"/>
  <c r="F5" i="3"/>
  <c r="I5" i="3" s="1"/>
  <c r="G4" i="3"/>
  <c r="J4" i="3" s="1"/>
  <c r="F4" i="3"/>
  <c r="I4" i="3" s="1"/>
  <c r="G45" i="3"/>
  <c r="E45" i="3"/>
  <c r="D45" i="3"/>
  <c r="E27" i="3"/>
  <c r="D27" i="3"/>
  <c r="L4" i="3"/>
  <c r="L20" i="2"/>
  <c r="G20" i="2"/>
  <c r="J20" i="2" s="1"/>
  <c r="K20" i="2" s="1"/>
  <c r="F20" i="2"/>
  <c r="I20" i="2" s="1"/>
  <c r="L19" i="2"/>
  <c r="J19" i="2"/>
  <c r="K19" i="2" s="1"/>
  <c r="G19" i="2"/>
  <c r="F19" i="2"/>
  <c r="I19" i="2" s="1"/>
  <c r="L18" i="2"/>
  <c r="G18" i="2"/>
  <c r="J18" i="2" s="1"/>
  <c r="K18" i="2" s="1"/>
  <c r="F18" i="2"/>
  <c r="I18" i="2" s="1"/>
  <c r="K13" i="2"/>
  <c r="F17" i="2"/>
  <c r="I17" i="2" s="1"/>
  <c r="G17" i="2"/>
  <c r="J17" i="2" s="1"/>
  <c r="K17" i="2" s="1"/>
  <c r="L17" i="2"/>
  <c r="L16" i="2"/>
  <c r="G16" i="2"/>
  <c r="F16" i="2"/>
  <c r="I16" i="2" s="1"/>
  <c r="L15" i="2"/>
  <c r="G15" i="2"/>
  <c r="J15" i="2" s="1"/>
  <c r="K15" i="2" s="1"/>
  <c r="F15" i="2"/>
  <c r="I15" i="2" s="1"/>
  <c r="L14" i="2"/>
  <c r="G14" i="2"/>
  <c r="F14" i="2"/>
  <c r="I14" i="2" s="1"/>
  <c r="L13" i="2"/>
  <c r="G13" i="2"/>
  <c r="J13" i="2" s="1"/>
  <c r="F13" i="2"/>
  <c r="I13" i="2" s="1"/>
  <c r="L12" i="2"/>
  <c r="G12" i="2"/>
  <c r="F12" i="2"/>
  <c r="I12" i="2" s="1"/>
  <c r="L11" i="2"/>
  <c r="G11" i="2"/>
  <c r="J11" i="2" s="1"/>
  <c r="K11" i="2" s="1"/>
  <c r="F11" i="2"/>
  <c r="I11" i="2" s="1"/>
  <c r="L10" i="2"/>
  <c r="G10" i="2"/>
  <c r="F10" i="2"/>
  <c r="I10" i="2" s="1"/>
  <c r="L9" i="2"/>
  <c r="G9" i="2"/>
  <c r="J9" i="2" s="1"/>
  <c r="K9" i="2" s="1"/>
  <c r="F9" i="2"/>
  <c r="I9" i="2" s="1"/>
  <c r="L8" i="2"/>
  <c r="G8" i="2"/>
  <c r="J8" i="2" s="1"/>
  <c r="K8" i="2" s="1"/>
  <c r="F8" i="2"/>
  <c r="I8" i="2" s="1"/>
  <c r="L7" i="2"/>
  <c r="G7" i="2"/>
  <c r="J7" i="2" s="1"/>
  <c r="K7" i="2" s="1"/>
  <c r="F7" i="2"/>
  <c r="I7" i="2" s="1"/>
  <c r="L6" i="2"/>
  <c r="G6" i="2"/>
  <c r="J6" i="2" s="1"/>
  <c r="K6" i="2" s="1"/>
  <c r="F6" i="2"/>
  <c r="I6" i="2" s="1"/>
  <c r="L5" i="2"/>
  <c r="G5" i="2"/>
  <c r="F5" i="2"/>
  <c r="I5" i="2" s="1"/>
  <c r="G45" i="2"/>
  <c r="E45" i="2"/>
  <c r="D45" i="2"/>
  <c r="D27" i="2"/>
  <c r="E27" i="2"/>
  <c r="M19" i="3" l="1"/>
  <c r="M13" i="3"/>
  <c r="M7" i="3"/>
  <c r="G22" i="2"/>
  <c r="L22" i="2"/>
  <c r="M19" i="2"/>
  <c r="F22" i="2"/>
  <c r="K4" i="2"/>
  <c r="M4" i="2"/>
  <c r="I22" i="2"/>
  <c r="M5" i="3"/>
  <c r="I22" i="3"/>
  <c r="J22" i="3"/>
  <c r="J28" i="3" s="1"/>
  <c r="M10" i="3"/>
  <c r="M16" i="3"/>
  <c r="M8" i="3"/>
  <c r="M20" i="3"/>
  <c r="L22" i="3"/>
  <c r="M6" i="3"/>
  <c r="M12" i="3"/>
  <c r="M18" i="3"/>
  <c r="F22" i="3"/>
  <c r="G22" i="3"/>
  <c r="M14" i="3"/>
  <c r="K4" i="3"/>
  <c r="K22" i="3" s="1"/>
  <c r="M4" i="3"/>
  <c r="G27" i="3"/>
  <c r="M17" i="2"/>
  <c r="M6" i="2"/>
  <c r="M18" i="2"/>
  <c r="M20" i="2"/>
  <c r="J12" i="2"/>
  <c r="K12" i="2" s="1"/>
  <c r="M7" i="2"/>
  <c r="J14" i="2"/>
  <c r="J5" i="2"/>
  <c r="M8" i="2"/>
  <c r="M11" i="2"/>
  <c r="M15" i="2"/>
  <c r="M9" i="2"/>
  <c r="M13" i="2"/>
  <c r="J10" i="2"/>
  <c r="J16" i="2"/>
  <c r="G27" i="2"/>
  <c r="M12" i="2" l="1"/>
  <c r="J22" i="2"/>
  <c r="J28" i="2" s="1"/>
  <c r="M22" i="3"/>
  <c r="M5" i="2"/>
  <c r="K5" i="2"/>
  <c r="M14" i="2"/>
  <c r="K14" i="2"/>
  <c r="M16" i="2"/>
  <c r="K16" i="2"/>
  <c r="M10" i="2"/>
  <c r="K10" i="2"/>
  <c r="M22" i="2" l="1"/>
  <c r="K22" i="2"/>
</calcChain>
</file>

<file path=xl/sharedStrings.xml><?xml version="1.0" encoding="utf-8"?>
<sst xmlns="http://schemas.openxmlformats.org/spreadsheetml/2006/main" count="134" uniqueCount="61">
  <si>
    <t>EAAS</t>
  </si>
  <si>
    <t>Benefit Cost per person</t>
  </si>
  <si>
    <t>Type:</t>
  </si>
  <si>
    <t>Total:</t>
  </si>
  <si>
    <t>Per Person Cost: (monthly)</t>
  </si>
  <si>
    <t>UPMC for Individual</t>
  </si>
  <si>
    <t>UPMC Employee and 1 child</t>
  </si>
  <si>
    <t>UPMC Employee and children</t>
  </si>
  <si>
    <t>FY 23/24</t>
  </si>
  <si>
    <t>Agency Contribution:</t>
  </si>
  <si>
    <t>UPMC Family</t>
  </si>
  <si>
    <t>United Concordia Dental 155347027</t>
  </si>
  <si>
    <t>United Concordia Dental 180834000</t>
  </si>
  <si>
    <t>MetLife Vision Employee</t>
  </si>
  <si>
    <t>MetLife Vision Employee and spouse</t>
  </si>
  <si>
    <t>United Concodia Dental 155347027 Family</t>
  </si>
  <si>
    <t>United Concordia Dental 180834000 Family</t>
  </si>
  <si>
    <t>MetLife Vision Employee and Children</t>
  </si>
  <si>
    <t>Met Life Visiion - Family</t>
  </si>
  <si>
    <t>Proposed rates 2024/2025:</t>
  </si>
  <si>
    <t>Staff Member:</t>
  </si>
  <si>
    <t>70% (Agency)</t>
  </si>
  <si>
    <t>30% (Employee)</t>
  </si>
  <si>
    <t>Anderson</t>
  </si>
  <si>
    <t>Augustine</t>
  </si>
  <si>
    <t>Aul</t>
  </si>
  <si>
    <t>Cooks</t>
  </si>
  <si>
    <t>Faupel</t>
  </si>
  <si>
    <t>Johnson</t>
  </si>
  <si>
    <t>Phillips</t>
  </si>
  <si>
    <t>Richardson</t>
  </si>
  <si>
    <t>Togneri</t>
  </si>
  <si>
    <t>Tokar</t>
  </si>
  <si>
    <t>Trovato</t>
  </si>
  <si>
    <t>Wood</t>
  </si>
  <si>
    <t>Total Cost:</t>
  </si>
  <si>
    <t>Total Agency Cost Monthly (proposed)</t>
  </si>
  <si>
    <t>Total Employee Cost Monthly (proposed)</t>
  </si>
  <si>
    <t>Above Current EE</t>
  </si>
  <si>
    <t>Employee Cost Monthly (proposed)</t>
  </si>
  <si>
    <t>Current EE:       177.84</t>
  </si>
  <si>
    <t>Sninsky</t>
  </si>
  <si>
    <t>EMPLOYEE</t>
  </si>
  <si>
    <t>GOLD EPO</t>
  </si>
  <si>
    <t xml:space="preserve">NO HSA     </t>
  </si>
  <si>
    <t>Total Annual ER @ 70%:  69,983.76</t>
  </si>
  <si>
    <t>Total Annual ER @ 70%:  $69,243.12</t>
  </si>
  <si>
    <t>Augustine*</t>
  </si>
  <si>
    <t>Wood*</t>
  </si>
  <si>
    <t>*Westmoreland County</t>
  </si>
  <si>
    <t>Annualized ER</t>
  </si>
  <si>
    <t>Total Cost Monthly:</t>
  </si>
  <si>
    <t>70% (Agency) Monthly</t>
  </si>
  <si>
    <t>30% (Employee) Monthly</t>
  </si>
  <si>
    <t>Annualized EE</t>
  </si>
  <si>
    <t>TBH</t>
  </si>
  <si>
    <t>TOTAL ANNUAL PREMIUM</t>
  </si>
  <si>
    <t>Employee Per Pay</t>
  </si>
  <si>
    <t>65% (Agency) Monthly</t>
  </si>
  <si>
    <t>35% (Employee) Monthly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</si>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</sst>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0" fillId="2" borderId="0" xfId="0" applyFill="1"/>
    <xf numFmtId="4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left"/>
    </xf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1" applyFont="1"/>
    <xf numFmtId="43" fontId="0" fillId="2" borderId="0" xfId="1" applyFont="1" applyFill="1"/>
    <xf numFmtId="43" fontId="0" fillId="0" borderId="0" xfId="1" applyFont="1" applyFill="1"/>
    <xf numFmtId="0" fontId="1" fillId="3" borderId="0" xfId="0" applyFont="1" applyFill="1" applyAlignment="1">
      <alignment horizontal="center" vertical="center" wrapText="1"/>
    </xf>
    <xf numFmtId="9" fontId="1" fillId="3" borderId="0" xfId="0" applyNumberFormat="1" applyFont="1" applyFill="1" applyAlignment="1">
      <alignment horizontal="center" vertical="center" wrapText="1"/>
    </xf>
    <xf numFmtId="0" fontId="0" fillId="3" borderId="0" xfId="0" applyFill="1"/>
    <xf numFmtId="43" fontId="0" fillId="3" borderId="0" xfId="1" applyFont="1" applyFill="1"/>
    <xf numFmtId="9" fontId="1" fillId="4" borderId="0" xfId="0" applyNumberFormat="1" applyFont="1" applyFill="1" applyAlignment="1">
      <alignment horizontal="center" vertical="center" wrapText="1"/>
    </xf>
    <xf numFmtId="0" fontId="0" fillId="4" borderId="0" xfId="0" applyFill="1"/>
    <xf numFmtId="43" fontId="0" fillId="4" borderId="0" xfId="1" applyFont="1" applyFill="1"/>
    <xf numFmtId="43" fontId="0" fillId="0" borderId="1" xfId="0" applyNumberFormat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33B70-4021-42B1-877A-B2D4822775C2}">
  <dimension ref="A1:G28"/>
  <sheetViews>
    <sheetView tabSelected="1" workbookViewId="0">
      <selection activeCell="A3" sqref="A3"/>
    </sheetView>
  </sheetViews>
  <sheetFormatPr defaultRowHeight="14.4" x14ac:dyDescent="0.3"/>
  <cols>
    <col min="1" max="1" width="37.6640625" customWidth="1"/>
    <col min="2" max="2" width="21.6640625" customWidth="1"/>
    <col min="3" max="3" width="20.6640625" customWidth="1"/>
    <col min="4" max="4" width="27.88671875" customWidth="1"/>
    <col min="5" max="5" width="34.33203125" customWidth="1"/>
  </cols>
  <sheetData>
    <row r="1" spans="1:7" x14ac:dyDescent="0.3">
      <c r="A1" s="1" t="s">
        <v>0</v>
      </c>
      <c r="B1" s="1" t="s">
        <v>8</v>
      </c>
      <c r="C1" s="1"/>
      <c r="D1" s="1"/>
      <c r="E1" s="1" t="s">
        <v>19</v>
      </c>
      <c r="F1" s="1"/>
      <c r="G1" s="1"/>
    </row>
    <row r="2" spans="1:7" x14ac:dyDescent="0.3">
      <c r="A2" s="1" t="s">
        <v>1</v>
      </c>
      <c r="B2" s="1"/>
    </row>
    <row r="3" spans="1:7" x14ac:dyDescent="0.3">
      <c r="A3" s="1"/>
      <c r="B3" s="1"/>
    </row>
    <row r="4" spans="1:7" x14ac:dyDescent="0.3">
      <c r="A4" s="1" t="s">
        <v>2</v>
      </c>
      <c r="B4" s="1" t="s">
        <v>3</v>
      </c>
      <c r="C4" s="1" t="s">
        <v>9</v>
      </c>
      <c r="D4" s="1" t="s">
        <v>4</v>
      </c>
      <c r="E4" s="1"/>
    </row>
    <row r="6" spans="1:7" x14ac:dyDescent="0.3">
      <c r="A6" s="1" t="s">
        <v>5</v>
      </c>
      <c r="B6">
        <v>669.92</v>
      </c>
      <c r="C6">
        <v>492.08</v>
      </c>
      <c r="D6">
        <v>177.84</v>
      </c>
    </row>
    <row r="7" spans="1:7" x14ac:dyDescent="0.3">
      <c r="A7" s="1"/>
    </row>
    <row r="8" spans="1:7" x14ac:dyDescent="0.3">
      <c r="A8" s="1" t="s">
        <v>6</v>
      </c>
      <c r="B8">
        <v>1668.1</v>
      </c>
      <c r="C8">
        <v>492.08</v>
      </c>
      <c r="D8">
        <v>1176.02</v>
      </c>
    </row>
    <row r="9" spans="1:7" x14ac:dyDescent="0.3">
      <c r="A9" s="1"/>
    </row>
    <row r="10" spans="1:7" x14ac:dyDescent="0.3">
      <c r="A10" s="1" t="s">
        <v>7</v>
      </c>
      <c r="B10">
        <v>1853</v>
      </c>
      <c r="C10">
        <v>492.08</v>
      </c>
      <c r="D10">
        <v>1360.92</v>
      </c>
    </row>
    <row r="11" spans="1:7" x14ac:dyDescent="0.3">
      <c r="A11" s="1"/>
    </row>
    <row r="12" spans="1:7" x14ac:dyDescent="0.3">
      <c r="A12" s="1" t="s">
        <v>10</v>
      </c>
      <c r="B12">
        <v>1853</v>
      </c>
      <c r="C12">
        <v>492.08</v>
      </c>
      <c r="D12">
        <v>136.91999999999999</v>
      </c>
    </row>
    <row r="13" spans="1:7" x14ac:dyDescent="0.3">
      <c r="A13" s="1"/>
    </row>
    <row r="14" spans="1:7" x14ac:dyDescent="0.3">
      <c r="A14" s="1" t="s">
        <v>11</v>
      </c>
      <c r="B14">
        <v>26.52</v>
      </c>
      <c r="C14">
        <v>22.69</v>
      </c>
      <c r="D14">
        <v>3.83</v>
      </c>
    </row>
    <row r="15" spans="1:7" x14ac:dyDescent="0.3">
      <c r="A15" s="1"/>
    </row>
    <row r="16" spans="1:7" x14ac:dyDescent="0.3">
      <c r="A16" s="1" t="s">
        <v>15</v>
      </c>
      <c r="B16">
        <v>81.45</v>
      </c>
      <c r="C16">
        <v>22.69</v>
      </c>
      <c r="D16">
        <v>58.76</v>
      </c>
    </row>
    <row r="17" spans="1:4" x14ac:dyDescent="0.3">
      <c r="A17" s="1"/>
    </row>
    <row r="18" spans="1:4" x14ac:dyDescent="0.3">
      <c r="A18" s="1" t="s">
        <v>12</v>
      </c>
      <c r="B18">
        <v>35.380000000000003</v>
      </c>
      <c r="C18">
        <v>22.69</v>
      </c>
      <c r="D18">
        <v>12.69</v>
      </c>
    </row>
    <row r="19" spans="1:4" x14ac:dyDescent="0.3">
      <c r="A19" s="1"/>
    </row>
    <row r="20" spans="1:4" x14ac:dyDescent="0.3">
      <c r="A20" s="1" t="s">
        <v>16</v>
      </c>
      <c r="B20">
        <v>103.92</v>
      </c>
      <c r="C20">
        <v>22.69</v>
      </c>
      <c r="D20">
        <v>81.23</v>
      </c>
    </row>
    <row r="21" spans="1:4" x14ac:dyDescent="0.3">
      <c r="A21" s="1"/>
    </row>
    <row r="22" spans="1:4" x14ac:dyDescent="0.3">
      <c r="A22" s="1" t="s">
        <v>13</v>
      </c>
      <c r="B22">
        <v>6.96</v>
      </c>
      <c r="C22">
        <v>2.75</v>
      </c>
      <c r="D22">
        <v>4.21</v>
      </c>
    </row>
    <row r="23" spans="1:4" x14ac:dyDescent="0.3">
      <c r="A23" s="1"/>
    </row>
    <row r="24" spans="1:4" x14ac:dyDescent="0.3">
      <c r="A24" s="1" t="s">
        <v>14</v>
      </c>
      <c r="B24">
        <v>13.94</v>
      </c>
      <c r="C24">
        <v>2.75</v>
      </c>
      <c r="D24">
        <v>11.19</v>
      </c>
    </row>
    <row r="25" spans="1:4" x14ac:dyDescent="0.3">
      <c r="A25" s="1"/>
    </row>
    <row r="26" spans="1:4" x14ac:dyDescent="0.3">
      <c r="A26" s="1" t="s">
        <v>17</v>
      </c>
      <c r="B26">
        <v>11.8</v>
      </c>
      <c r="C26">
        <v>2.75</v>
      </c>
      <c r="D26">
        <v>9.0500000000000007</v>
      </c>
    </row>
    <row r="27" spans="1:4" x14ac:dyDescent="0.3">
      <c r="A27" s="1"/>
    </row>
    <row r="28" spans="1:4" x14ac:dyDescent="0.3">
      <c r="A28" s="1" t="s">
        <v>18</v>
      </c>
      <c r="B28">
        <v>19.46</v>
      </c>
      <c r="C28">
        <v>2.75</v>
      </c>
      <c r="D28">
        <v>16.71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342AA-56F4-43C6-A3AB-A325928895C3}">
  <sheetPr>
    <pageSetUpPr fitToPage="1"/>
  </sheetPr>
  <dimension ref="A1:N4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M22"/>
    </sheetView>
  </sheetViews>
  <sheetFormatPr defaultRowHeight="14.4" x14ac:dyDescent="0.3"/>
  <cols>
    <col min="2" max="2" width="16.44140625" bestFit="1" customWidth="1"/>
    <col min="3" max="3" width="10.6640625" bestFit="1" customWidth="1"/>
    <col min="4" max="4" width="11" hidden="1" customWidth="1"/>
    <col min="5" max="5" width="13.44140625" hidden="1" customWidth="1"/>
    <col min="6" max="6" width="14.109375" customWidth="1"/>
    <col min="7" max="7" width="12.5546875" bestFit="1" customWidth="1"/>
    <col min="8" max="8" width="16.21875" hidden="1" customWidth="1"/>
    <col min="9" max="9" width="18.77734375" bestFit="1" customWidth="1"/>
    <col min="10" max="10" width="10.6640625" customWidth="1"/>
    <col min="11" max="11" width="12.109375" customWidth="1"/>
    <col min="12" max="12" width="11.5546875" customWidth="1"/>
    <col min="13" max="13" width="12" customWidth="1"/>
    <col min="14" max="14" width="10.33203125" bestFit="1" customWidth="1"/>
  </cols>
  <sheetData>
    <row r="1" spans="1:13" x14ac:dyDescent="0.3">
      <c r="B1" s="2"/>
      <c r="C1" s="2" t="s">
        <v>42</v>
      </c>
      <c r="D1" s="2"/>
      <c r="E1" s="7"/>
      <c r="F1" s="2"/>
      <c r="G1" s="2"/>
      <c r="H1" s="2"/>
      <c r="J1" s="2"/>
      <c r="K1" s="2"/>
    </row>
    <row r="2" spans="1:13" s="11" customFormat="1" ht="65.400000000000006" customHeight="1" x14ac:dyDescent="0.3">
      <c r="A2" s="11" t="s">
        <v>60</v>
      </c>
      <c r="B2" s="10" t="s">
        <v>20</v>
      </c>
      <c r="C2" s="10" t="s">
        <v>51</v>
      </c>
      <c r="D2" s="10" t="s">
        <v>36</v>
      </c>
      <c r="E2" s="10" t="s">
        <v>39</v>
      </c>
      <c r="F2" s="15" t="s">
        <v>52</v>
      </c>
      <c r="G2" s="16" t="s">
        <v>53</v>
      </c>
      <c r="H2" s="10" t="s">
        <v>38</v>
      </c>
      <c r="I2" s="10" t="s">
        <v>50</v>
      </c>
      <c r="J2" s="10" t="s">
        <v>54</v>
      </c>
      <c r="K2" s="19" t="s">
        <v>57</v>
      </c>
      <c r="L2" s="10" t="s">
        <v>56</v>
      </c>
    </row>
    <row r="3" spans="1:13" x14ac:dyDescent="0.3">
      <c r="F3" s="17"/>
      <c r="G3" s="17"/>
      <c r="K3" s="20"/>
    </row>
    <row r="4" spans="1:13" x14ac:dyDescent="0.3">
      <c r="A4">
        <v>60</v>
      </c>
      <c r="B4" t="s">
        <v>23</v>
      </c>
      <c r="C4" s="12">
        <v>874.18</v>
      </c>
      <c r="D4" s="12">
        <v>477.87</v>
      </c>
      <c r="E4" s="12">
        <v>427.79</v>
      </c>
      <c r="F4" s="18">
        <f>(C4*0.7)</f>
        <v>611.92599999999993</v>
      </c>
      <c r="G4" s="18">
        <f>(C4*0.3)</f>
        <v>262.25399999999996</v>
      </c>
      <c r="H4" s="13">
        <v>93.86</v>
      </c>
      <c r="I4" s="12">
        <f>(F4*12)</f>
        <v>7343.1119999999992</v>
      </c>
      <c r="J4" s="12">
        <f>(G4*12)</f>
        <v>3147.0479999999998</v>
      </c>
      <c r="K4" s="21">
        <f>(J4/26)</f>
        <v>121.04030769230768</v>
      </c>
      <c r="L4" s="12">
        <f>(C4*12)</f>
        <v>10490.16</v>
      </c>
      <c r="M4" s="12">
        <f>SUM(I4:J4)</f>
        <v>10490.16</v>
      </c>
    </row>
    <row r="5" spans="1:13" x14ac:dyDescent="0.3">
      <c r="A5">
        <v>47</v>
      </c>
      <c r="B5" t="s">
        <v>24</v>
      </c>
      <c r="C5" s="12">
        <v>584.20000000000005</v>
      </c>
      <c r="D5" s="12">
        <v>477.87</v>
      </c>
      <c r="E5" s="12">
        <v>0</v>
      </c>
      <c r="F5" s="18">
        <f t="shared" ref="F5:F17" si="0">(C5*0.7)</f>
        <v>408.94</v>
      </c>
      <c r="G5" s="18">
        <f t="shared" ref="G5:G17" si="1">(C5*0.3)</f>
        <v>175.26000000000002</v>
      </c>
      <c r="H5" s="13">
        <v>93.86</v>
      </c>
      <c r="I5" s="12">
        <f t="shared" ref="I5:I17" si="2">(F5*12)</f>
        <v>4907.28</v>
      </c>
      <c r="J5" s="12">
        <f t="shared" ref="J5:J17" si="3">(G5*12)</f>
        <v>2103.1200000000003</v>
      </c>
      <c r="K5" s="21">
        <f t="shared" ref="K5:K20" si="4">(J5/26)</f>
        <v>80.889230769230778</v>
      </c>
      <c r="L5" s="12">
        <f t="shared" ref="L5:L17" si="5">(C5*12)</f>
        <v>7010.4000000000005</v>
      </c>
      <c r="M5" s="12">
        <f t="shared" ref="M5:M17" si="6">SUM(I5:J5)</f>
        <v>7010.4</v>
      </c>
    </row>
    <row r="6" spans="1:13" x14ac:dyDescent="0.3">
      <c r="A6">
        <v>52</v>
      </c>
      <c r="B6" t="s">
        <v>25</v>
      </c>
      <c r="C6" s="12">
        <v>628.74</v>
      </c>
      <c r="D6" s="12">
        <v>477.87</v>
      </c>
      <c r="E6" s="12">
        <v>180.87</v>
      </c>
      <c r="F6" s="18">
        <f t="shared" si="0"/>
        <v>440.11799999999999</v>
      </c>
      <c r="G6" s="18">
        <f t="shared" si="1"/>
        <v>188.62199999999999</v>
      </c>
      <c r="H6" s="13">
        <v>93.86</v>
      </c>
      <c r="I6" s="12">
        <f t="shared" si="2"/>
        <v>5281.4160000000002</v>
      </c>
      <c r="J6" s="12">
        <f t="shared" si="3"/>
        <v>2263.4639999999999</v>
      </c>
      <c r="K6" s="21">
        <f t="shared" si="4"/>
        <v>87.056307692307684</v>
      </c>
      <c r="L6" s="12">
        <f t="shared" si="5"/>
        <v>7544.88</v>
      </c>
      <c r="M6" s="12">
        <f t="shared" si="6"/>
        <v>7544.88</v>
      </c>
    </row>
    <row r="7" spans="1:13" x14ac:dyDescent="0.3">
      <c r="A7">
        <v>27</v>
      </c>
      <c r="B7" t="s">
        <v>26</v>
      </c>
      <c r="C7" s="12">
        <v>337.56</v>
      </c>
      <c r="D7" s="12">
        <v>349.72</v>
      </c>
      <c r="E7" s="12">
        <v>0</v>
      </c>
      <c r="F7" s="18">
        <f t="shared" si="0"/>
        <v>236.29199999999997</v>
      </c>
      <c r="G7" s="18">
        <f t="shared" si="1"/>
        <v>101.268</v>
      </c>
      <c r="H7" s="13">
        <v>93.86</v>
      </c>
      <c r="I7" s="12">
        <f t="shared" si="2"/>
        <v>2835.5039999999999</v>
      </c>
      <c r="J7" s="12">
        <f t="shared" si="3"/>
        <v>1215.2159999999999</v>
      </c>
      <c r="K7" s="21">
        <f t="shared" si="4"/>
        <v>46.739076923076922</v>
      </c>
      <c r="L7" s="12">
        <f t="shared" si="5"/>
        <v>4050.7200000000003</v>
      </c>
      <c r="M7" s="12">
        <f t="shared" si="6"/>
        <v>4050.72</v>
      </c>
    </row>
    <row r="8" spans="1:13" x14ac:dyDescent="0.3">
      <c r="A8">
        <v>33</v>
      </c>
      <c r="B8" t="s">
        <v>27</v>
      </c>
      <c r="C8" s="12">
        <v>385.88</v>
      </c>
      <c r="D8" s="12">
        <v>399.77</v>
      </c>
      <c r="E8" s="12">
        <v>0</v>
      </c>
      <c r="F8" s="18">
        <f t="shared" si="0"/>
        <v>270.11599999999999</v>
      </c>
      <c r="G8" s="18">
        <f t="shared" si="1"/>
        <v>115.764</v>
      </c>
      <c r="H8" s="13">
        <v>93.86</v>
      </c>
      <c r="I8" s="12">
        <f t="shared" si="2"/>
        <v>3241.3919999999998</v>
      </c>
      <c r="J8" s="12">
        <f t="shared" si="3"/>
        <v>1389.1679999999999</v>
      </c>
      <c r="K8" s="21">
        <f t="shared" si="4"/>
        <v>53.429538461538456</v>
      </c>
      <c r="L8" s="12">
        <f t="shared" si="5"/>
        <v>4630.5599999999995</v>
      </c>
      <c r="M8" s="12">
        <f t="shared" si="6"/>
        <v>4630.5599999999995</v>
      </c>
    </row>
    <row r="9" spans="1:13" x14ac:dyDescent="0.3">
      <c r="A9">
        <v>29</v>
      </c>
      <c r="B9" t="s">
        <v>28</v>
      </c>
      <c r="C9" s="12">
        <v>360.43</v>
      </c>
      <c r="D9" s="12">
        <v>373.41</v>
      </c>
      <c r="E9" s="12">
        <v>0</v>
      </c>
      <c r="F9" s="18">
        <f t="shared" si="0"/>
        <v>252.30099999999999</v>
      </c>
      <c r="G9" s="18">
        <f t="shared" si="1"/>
        <v>108.129</v>
      </c>
      <c r="H9" s="13">
        <v>93.86</v>
      </c>
      <c r="I9" s="12">
        <f t="shared" si="2"/>
        <v>3027.6120000000001</v>
      </c>
      <c r="J9" s="12">
        <f t="shared" si="3"/>
        <v>1297.548</v>
      </c>
      <c r="K9" s="21">
        <f t="shared" si="4"/>
        <v>49.905692307692306</v>
      </c>
      <c r="L9" s="12">
        <f t="shared" si="5"/>
        <v>4325.16</v>
      </c>
      <c r="M9" s="12">
        <f t="shared" si="6"/>
        <v>4325.16</v>
      </c>
    </row>
    <row r="10" spans="1:13" x14ac:dyDescent="0.3">
      <c r="A10">
        <v>65</v>
      </c>
      <c r="B10" t="s">
        <v>29</v>
      </c>
      <c r="C10" s="12">
        <v>966.3</v>
      </c>
      <c r="D10" s="12">
        <v>477.87</v>
      </c>
      <c r="E10" s="12">
        <v>523.23</v>
      </c>
      <c r="F10" s="18">
        <f t="shared" si="0"/>
        <v>676.41</v>
      </c>
      <c r="G10" s="18">
        <f t="shared" si="1"/>
        <v>289.89</v>
      </c>
      <c r="H10" s="13">
        <v>93.86</v>
      </c>
      <c r="I10" s="12">
        <f t="shared" si="2"/>
        <v>8116.92</v>
      </c>
      <c r="J10" s="12">
        <f t="shared" si="3"/>
        <v>3478.68</v>
      </c>
      <c r="K10" s="21">
        <f t="shared" si="4"/>
        <v>133.79538461538462</v>
      </c>
      <c r="L10" s="12">
        <f t="shared" si="5"/>
        <v>11595.599999999999</v>
      </c>
      <c r="M10" s="12">
        <f t="shared" si="6"/>
        <v>11595.6</v>
      </c>
    </row>
    <row r="11" spans="1:13" x14ac:dyDescent="0.3">
      <c r="A11">
        <v>64</v>
      </c>
      <c r="B11" t="s">
        <v>30</v>
      </c>
      <c r="C11" s="12">
        <v>966.3</v>
      </c>
      <c r="D11" s="12">
        <v>477.87</v>
      </c>
      <c r="E11" s="12">
        <v>523.23</v>
      </c>
      <c r="F11" s="18">
        <f t="shared" si="0"/>
        <v>676.41</v>
      </c>
      <c r="G11" s="18">
        <f t="shared" si="1"/>
        <v>289.89</v>
      </c>
      <c r="H11" s="13">
        <v>93.86</v>
      </c>
      <c r="I11" s="12">
        <f t="shared" si="2"/>
        <v>8116.92</v>
      </c>
      <c r="J11" s="12">
        <f t="shared" si="3"/>
        <v>3478.68</v>
      </c>
      <c r="K11" s="21">
        <f t="shared" si="4"/>
        <v>133.79538461538462</v>
      </c>
      <c r="L11" s="12">
        <f t="shared" si="5"/>
        <v>11595.599999999999</v>
      </c>
      <c r="M11" s="12">
        <f t="shared" si="6"/>
        <v>11595.6</v>
      </c>
    </row>
    <row r="12" spans="1:13" x14ac:dyDescent="0.3">
      <c r="A12">
        <v>48</v>
      </c>
      <c r="B12" t="s">
        <v>41</v>
      </c>
      <c r="C12" s="12">
        <v>526.63</v>
      </c>
      <c r="D12" s="12">
        <v>477.87</v>
      </c>
      <c r="E12" s="12">
        <v>67.73</v>
      </c>
      <c r="F12" s="18">
        <f t="shared" si="0"/>
        <v>368.64099999999996</v>
      </c>
      <c r="G12" s="18">
        <f t="shared" si="1"/>
        <v>157.989</v>
      </c>
      <c r="H12" s="13">
        <v>93.86</v>
      </c>
      <c r="I12" s="12">
        <f t="shared" si="2"/>
        <v>4423.6919999999991</v>
      </c>
      <c r="J12" s="12">
        <f t="shared" si="3"/>
        <v>1895.8679999999999</v>
      </c>
      <c r="K12" s="21">
        <f t="shared" si="4"/>
        <v>72.917999999999992</v>
      </c>
      <c r="L12" s="12">
        <f t="shared" si="5"/>
        <v>6319.5599999999995</v>
      </c>
      <c r="M12" s="12">
        <f t="shared" si="6"/>
        <v>6319.5599999999995</v>
      </c>
    </row>
    <row r="13" spans="1:13" x14ac:dyDescent="0.3">
      <c r="A13">
        <v>46</v>
      </c>
      <c r="B13" t="s">
        <v>31</v>
      </c>
      <c r="C13" s="12">
        <v>483.15</v>
      </c>
      <c r="D13" s="12">
        <v>477.87</v>
      </c>
      <c r="E13" s="12">
        <v>22.68</v>
      </c>
      <c r="F13" s="18">
        <f t="shared" si="0"/>
        <v>338.20499999999998</v>
      </c>
      <c r="G13" s="18">
        <f t="shared" si="1"/>
        <v>144.94499999999999</v>
      </c>
      <c r="H13" s="13">
        <v>93.86</v>
      </c>
      <c r="I13" s="12">
        <f t="shared" si="2"/>
        <v>4058.46</v>
      </c>
      <c r="J13" s="12">
        <f t="shared" si="3"/>
        <v>1739.34</v>
      </c>
      <c r="K13" s="21">
        <f t="shared" si="4"/>
        <v>66.89769230769231</v>
      </c>
      <c r="L13" s="12">
        <f t="shared" si="5"/>
        <v>5797.7999999999993</v>
      </c>
      <c r="M13" s="12">
        <f t="shared" si="6"/>
        <v>5797.8</v>
      </c>
    </row>
    <row r="14" spans="1:13" x14ac:dyDescent="0.3">
      <c r="A14">
        <v>58</v>
      </c>
      <c r="B14" t="s">
        <v>32</v>
      </c>
      <c r="C14" s="12">
        <v>820.71</v>
      </c>
      <c r="D14" s="12">
        <v>477.87</v>
      </c>
      <c r="E14" s="12">
        <v>372.4</v>
      </c>
      <c r="F14" s="18">
        <f t="shared" si="0"/>
        <v>574.49699999999996</v>
      </c>
      <c r="G14" s="18">
        <f t="shared" si="1"/>
        <v>246.21299999999999</v>
      </c>
      <c r="H14" s="13">
        <v>93.86</v>
      </c>
      <c r="I14" s="12">
        <f t="shared" si="2"/>
        <v>6893.9639999999999</v>
      </c>
      <c r="J14" s="12">
        <f t="shared" si="3"/>
        <v>2954.556</v>
      </c>
      <c r="K14" s="21">
        <f t="shared" si="4"/>
        <v>113.63676923076923</v>
      </c>
      <c r="L14" s="12">
        <f t="shared" si="5"/>
        <v>9848.52</v>
      </c>
      <c r="M14" s="12">
        <f t="shared" si="6"/>
        <v>9848.52</v>
      </c>
    </row>
    <row r="15" spans="1:13" x14ac:dyDescent="0.3">
      <c r="A15">
        <v>43</v>
      </c>
      <c r="B15" t="s">
        <v>33</v>
      </c>
      <c r="C15" s="12">
        <v>437.09</v>
      </c>
      <c r="D15" s="12">
        <v>452.83</v>
      </c>
      <c r="E15" s="12">
        <v>0</v>
      </c>
      <c r="F15" s="18">
        <f t="shared" si="0"/>
        <v>305.96299999999997</v>
      </c>
      <c r="G15" s="18">
        <f t="shared" si="1"/>
        <v>131.12699999999998</v>
      </c>
      <c r="H15" s="13">
        <v>93.86</v>
      </c>
      <c r="I15" s="12">
        <f t="shared" si="2"/>
        <v>3671.5559999999996</v>
      </c>
      <c r="J15" s="12">
        <f t="shared" si="3"/>
        <v>1573.5239999999999</v>
      </c>
      <c r="K15" s="21">
        <f t="shared" si="4"/>
        <v>60.520153846153839</v>
      </c>
      <c r="L15" s="12">
        <f t="shared" si="5"/>
        <v>5245.08</v>
      </c>
      <c r="M15" s="12">
        <f t="shared" si="6"/>
        <v>5245.08</v>
      </c>
    </row>
    <row r="16" spans="1:13" x14ac:dyDescent="0.3">
      <c r="A16">
        <v>56</v>
      </c>
      <c r="B16" t="s">
        <v>34</v>
      </c>
      <c r="C16" s="12">
        <v>872.01</v>
      </c>
      <c r="D16" s="12">
        <v>477.87</v>
      </c>
      <c r="E16" s="12">
        <v>300.66000000000003</v>
      </c>
      <c r="F16" s="18">
        <f t="shared" si="0"/>
        <v>610.40699999999993</v>
      </c>
      <c r="G16" s="18">
        <f t="shared" si="1"/>
        <v>261.60300000000001</v>
      </c>
      <c r="H16" s="13">
        <v>93.86</v>
      </c>
      <c r="I16" s="12">
        <f t="shared" si="2"/>
        <v>7324.8839999999991</v>
      </c>
      <c r="J16" s="12">
        <f t="shared" si="3"/>
        <v>3139.2359999999999</v>
      </c>
      <c r="K16" s="21">
        <f t="shared" si="4"/>
        <v>120.73984615384614</v>
      </c>
      <c r="L16" s="12">
        <f t="shared" si="5"/>
        <v>10464.119999999999</v>
      </c>
      <c r="M16" s="12">
        <f t="shared" si="6"/>
        <v>10464.119999999999</v>
      </c>
    </row>
    <row r="17" spans="1:14" x14ac:dyDescent="0.3">
      <c r="A17">
        <v>64</v>
      </c>
      <c r="B17" t="s">
        <v>55</v>
      </c>
      <c r="C17" s="12">
        <v>966.3</v>
      </c>
      <c r="D17" s="12"/>
      <c r="E17" s="12"/>
      <c r="F17" s="18">
        <f t="shared" si="0"/>
        <v>676.41</v>
      </c>
      <c r="G17" s="18">
        <f t="shared" si="1"/>
        <v>289.89</v>
      </c>
      <c r="H17" s="12"/>
      <c r="I17" s="14">
        <f t="shared" si="2"/>
        <v>8116.92</v>
      </c>
      <c r="J17" s="12">
        <f t="shared" si="3"/>
        <v>3478.68</v>
      </c>
      <c r="K17" s="21">
        <f t="shared" si="4"/>
        <v>133.79538461538462</v>
      </c>
      <c r="L17" s="12">
        <f t="shared" si="5"/>
        <v>11595.599999999999</v>
      </c>
      <c r="M17" s="12">
        <f t="shared" si="6"/>
        <v>11595.6</v>
      </c>
      <c r="N17" s="12"/>
    </row>
    <row r="18" spans="1:14" x14ac:dyDescent="0.3">
      <c r="A18">
        <v>64</v>
      </c>
      <c r="B18" t="s">
        <v>55</v>
      </c>
      <c r="C18" s="12">
        <v>966.3</v>
      </c>
      <c r="D18" s="12"/>
      <c r="E18" s="12"/>
      <c r="F18" s="18">
        <f t="shared" ref="F18:F20" si="7">(C18*0.7)</f>
        <v>676.41</v>
      </c>
      <c r="G18" s="18">
        <f t="shared" ref="G18:G20" si="8">(C18*0.3)</f>
        <v>289.89</v>
      </c>
      <c r="H18" s="12"/>
      <c r="I18" s="14">
        <f t="shared" ref="I18:I20" si="9">(F18*12)</f>
        <v>8116.92</v>
      </c>
      <c r="J18" s="12">
        <f t="shared" ref="J18:J20" si="10">(G18*12)</f>
        <v>3478.68</v>
      </c>
      <c r="K18" s="21">
        <f t="shared" si="4"/>
        <v>133.79538461538462</v>
      </c>
      <c r="L18" s="12">
        <f t="shared" ref="L18:L20" si="11">(C18*12)</f>
        <v>11595.599999999999</v>
      </c>
      <c r="M18" s="12">
        <f t="shared" ref="M18:M20" si="12">SUM(I18:J18)</f>
        <v>11595.6</v>
      </c>
      <c r="N18" s="12"/>
    </row>
    <row r="19" spans="1:14" x14ac:dyDescent="0.3">
      <c r="A19">
        <v>64</v>
      </c>
      <c r="B19" t="s">
        <v>55</v>
      </c>
      <c r="C19" s="12">
        <v>966.3</v>
      </c>
      <c r="D19" s="12"/>
      <c r="E19" s="12"/>
      <c r="F19" s="18">
        <f t="shared" si="7"/>
        <v>676.41</v>
      </c>
      <c r="G19" s="18">
        <f t="shared" si="8"/>
        <v>289.89</v>
      </c>
      <c r="H19" s="12"/>
      <c r="I19" s="14">
        <f t="shared" si="9"/>
        <v>8116.92</v>
      </c>
      <c r="J19" s="12">
        <f t="shared" si="10"/>
        <v>3478.68</v>
      </c>
      <c r="K19" s="21">
        <f t="shared" si="4"/>
        <v>133.79538461538462</v>
      </c>
      <c r="L19" s="12">
        <f t="shared" si="11"/>
        <v>11595.599999999999</v>
      </c>
      <c r="M19" s="12">
        <f t="shared" si="12"/>
        <v>11595.6</v>
      </c>
      <c r="N19" s="12"/>
    </row>
    <row r="20" spans="1:14" x14ac:dyDescent="0.3">
      <c r="A20">
        <v>64</v>
      </c>
      <c r="B20" t="s">
        <v>55</v>
      </c>
      <c r="C20" s="12">
        <v>966.3</v>
      </c>
      <c r="D20" s="12"/>
      <c r="E20" s="12"/>
      <c r="F20" s="18">
        <f t="shared" si="7"/>
        <v>676.41</v>
      </c>
      <c r="G20" s="18">
        <f t="shared" si="8"/>
        <v>289.89</v>
      </c>
      <c r="H20" s="12"/>
      <c r="I20" s="14">
        <f t="shared" si="9"/>
        <v>8116.92</v>
      </c>
      <c r="J20" s="12">
        <f t="shared" si="10"/>
        <v>3478.68</v>
      </c>
      <c r="K20" s="21">
        <f t="shared" si="4"/>
        <v>133.79538461538462</v>
      </c>
      <c r="L20" s="12">
        <f t="shared" si="11"/>
        <v>11595.599999999999</v>
      </c>
      <c r="M20" s="12">
        <f t="shared" si="12"/>
        <v>11595.6</v>
      </c>
      <c r="N20" s="12"/>
    </row>
    <row r="21" spans="1:14" x14ac:dyDescent="0.3">
      <c r="D21" s="12"/>
      <c r="E21" s="12"/>
      <c r="F21" s="12"/>
      <c r="G21" s="12"/>
      <c r="H21" s="12"/>
      <c r="I21" s="14"/>
      <c r="J21" s="12"/>
      <c r="K21" s="12"/>
      <c r="L21" s="12"/>
      <c r="M21" s="12"/>
      <c r="N21" s="12"/>
    </row>
    <row r="22" spans="1:14" ht="15" thickBot="1" x14ac:dyDescent="0.35">
      <c r="C22" s="22">
        <f>SUM(C4:C21)</f>
        <v>12108.379999999997</v>
      </c>
      <c r="D22" s="23"/>
      <c r="E22" s="23"/>
      <c r="F22" s="22">
        <f t="shared" ref="F22:M22" si="13">SUM(F4:F21)</f>
        <v>8475.866</v>
      </c>
      <c r="G22" s="22">
        <f t="shared" si="13"/>
        <v>3632.5139999999992</v>
      </c>
      <c r="H22" s="22">
        <f t="shared" si="13"/>
        <v>1220.1799999999998</v>
      </c>
      <c r="I22" s="22">
        <f t="shared" si="13"/>
        <v>101710.39199999999</v>
      </c>
      <c r="J22" s="22">
        <f t="shared" si="13"/>
        <v>43590.167999999998</v>
      </c>
      <c r="K22" s="22">
        <f t="shared" si="13"/>
        <v>1676.5449230769229</v>
      </c>
      <c r="L22" s="22">
        <f t="shared" si="13"/>
        <v>145300.56000000003</v>
      </c>
      <c r="M22" s="22">
        <f t="shared" si="13"/>
        <v>145300.56000000003</v>
      </c>
      <c r="N22" s="12"/>
    </row>
    <row r="23" spans="1:14" ht="15" thickTop="1" x14ac:dyDescent="0.3">
      <c r="D23" s="12"/>
      <c r="E23" s="12"/>
      <c r="F23" s="12"/>
      <c r="G23" s="12"/>
      <c r="H23" s="12"/>
      <c r="I23" s="14"/>
      <c r="J23" s="12"/>
      <c r="K23" s="12"/>
      <c r="L23" s="12"/>
      <c r="M23" s="12"/>
      <c r="N23" s="12"/>
    </row>
    <row r="24" spans="1:14" x14ac:dyDescent="0.3">
      <c r="D24" s="12"/>
      <c r="E24" s="12"/>
      <c r="F24" s="12"/>
      <c r="G24" s="12"/>
      <c r="H24" s="12"/>
      <c r="I24" s="14"/>
      <c r="J24" s="12"/>
      <c r="K24" s="12"/>
      <c r="L24" s="12"/>
      <c r="M24" s="12"/>
      <c r="N24" s="12"/>
    </row>
    <row r="25" spans="1:14" hidden="1" x14ac:dyDescent="0.3">
      <c r="D25" s="12"/>
      <c r="E25" s="12"/>
      <c r="F25" s="12"/>
      <c r="G25" s="12"/>
      <c r="H25" s="12"/>
      <c r="I25" s="14"/>
      <c r="J25" s="12"/>
      <c r="K25" s="12"/>
      <c r="L25" s="12"/>
      <c r="M25" s="12"/>
      <c r="N25" s="12"/>
    </row>
    <row r="26" spans="1:14" hidden="1" x14ac:dyDescent="0.3">
      <c r="D26" s="12"/>
      <c r="E26" s="12"/>
      <c r="F26" s="12"/>
      <c r="G26" s="12"/>
      <c r="H26" s="12"/>
      <c r="I26" s="14"/>
      <c r="J26" s="12"/>
      <c r="K26" s="12"/>
      <c r="L26" s="12"/>
      <c r="M26" s="12"/>
      <c r="N26" s="12"/>
    </row>
    <row r="27" spans="1:14" hidden="1" x14ac:dyDescent="0.3">
      <c r="D27">
        <f>SUM(C4:C16)</f>
        <v>8243.18</v>
      </c>
      <c r="E27">
        <f>SUM(D4:D16)</f>
        <v>5876.5599999999995</v>
      </c>
      <c r="G27" s="4">
        <f>SUM(F4:F16)</f>
        <v>5770.2259999999997</v>
      </c>
    </row>
    <row r="28" spans="1:14" hidden="1" x14ac:dyDescent="0.3">
      <c r="E28" s="9"/>
      <c r="F28" s="4"/>
      <c r="G28" s="8" t="s">
        <v>45</v>
      </c>
      <c r="I28" t="s">
        <v>40</v>
      </c>
      <c r="J28">
        <f>SUM(J4:J27)</f>
        <v>87180.335999999996</v>
      </c>
    </row>
    <row r="29" spans="1:14" hidden="1" x14ac:dyDescent="0.3"/>
    <row r="30" spans="1:14" hidden="1" x14ac:dyDescent="0.3">
      <c r="C30" s="1" t="s">
        <v>42</v>
      </c>
      <c r="D30" s="1" t="s">
        <v>43</v>
      </c>
      <c r="E30" s="7" t="s">
        <v>44</v>
      </c>
    </row>
    <row r="31" spans="1:14" hidden="1" x14ac:dyDescent="0.3">
      <c r="D31" s="2" t="s">
        <v>35</v>
      </c>
      <c r="E31" s="2" t="s">
        <v>36</v>
      </c>
      <c r="F31" s="2" t="s">
        <v>37</v>
      </c>
      <c r="G31" s="2" t="s">
        <v>21</v>
      </c>
      <c r="H31" s="3" t="s">
        <v>22</v>
      </c>
      <c r="I31" s="2" t="s">
        <v>38</v>
      </c>
      <c r="J31" s="2"/>
      <c r="K31" s="2"/>
    </row>
    <row r="32" spans="1:14" hidden="1" x14ac:dyDescent="0.3">
      <c r="C32" t="s">
        <v>23</v>
      </c>
      <c r="D32">
        <v>874.18</v>
      </c>
      <c r="E32">
        <v>447.87</v>
      </c>
      <c r="F32">
        <v>426.31</v>
      </c>
      <c r="G32">
        <v>611.92999999999995</v>
      </c>
      <c r="H32">
        <v>262.25</v>
      </c>
      <c r="I32" s="4">
        <v>84.41</v>
      </c>
    </row>
    <row r="33" spans="3:9" hidden="1" x14ac:dyDescent="0.3">
      <c r="C33" t="s">
        <v>47</v>
      </c>
      <c r="D33" s="5">
        <v>584.20000000000005</v>
      </c>
      <c r="E33">
        <v>447.87</v>
      </c>
      <c r="F33">
        <v>136.33000000000001</v>
      </c>
      <c r="G33">
        <v>408.94</v>
      </c>
      <c r="H33">
        <v>175.26</v>
      </c>
      <c r="I33" s="4"/>
    </row>
    <row r="34" spans="3:9" hidden="1" x14ac:dyDescent="0.3">
      <c r="C34" t="s">
        <v>25</v>
      </c>
      <c r="D34">
        <v>628.74</v>
      </c>
      <c r="E34">
        <v>447.87</v>
      </c>
      <c r="F34">
        <v>180.87</v>
      </c>
      <c r="G34">
        <v>440.12</v>
      </c>
      <c r="H34">
        <v>188.62</v>
      </c>
      <c r="I34" s="4">
        <v>10.78</v>
      </c>
    </row>
    <row r="35" spans="3:9" hidden="1" x14ac:dyDescent="0.3">
      <c r="C35" t="s">
        <v>26</v>
      </c>
      <c r="D35">
        <v>337.56</v>
      </c>
      <c r="E35">
        <v>337.56</v>
      </c>
      <c r="F35">
        <v>0</v>
      </c>
      <c r="G35">
        <v>236.29</v>
      </c>
      <c r="H35">
        <v>101.27</v>
      </c>
      <c r="I35" s="4"/>
    </row>
    <row r="36" spans="3:9" hidden="1" x14ac:dyDescent="0.3">
      <c r="C36" t="s">
        <v>27</v>
      </c>
      <c r="D36">
        <v>385.88</v>
      </c>
      <c r="E36">
        <v>385.88</v>
      </c>
      <c r="F36">
        <v>0</v>
      </c>
      <c r="G36">
        <v>270.12</v>
      </c>
      <c r="H36">
        <v>115.76</v>
      </c>
      <c r="I36" s="4"/>
    </row>
    <row r="37" spans="3:9" hidden="1" x14ac:dyDescent="0.3">
      <c r="C37" t="s">
        <v>28</v>
      </c>
      <c r="D37">
        <v>360.43</v>
      </c>
      <c r="E37">
        <v>360.43</v>
      </c>
      <c r="F37">
        <v>0</v>
      </c>
      <c r="G37" s="6">
        <v>252.3</v>
      </c>
      <c r="H37">
        <v>108.13</v>
      </c>
      <c r="I37" s="4"/>
    </row>
    <row r="38" spans="3:9" hidden="1" x14ac:dyDescent="0.3">
      <c r="C38" t="s">
        <v>29</v>
      </c>
      <c r="D38" s="6">
        <v>966.3</v>
      </c>
      <c r="E38">
        <v>447.87</v>
      </c>
      <c r="F38">
        <v>518.42999999999995</v>
      </c>
      <c r="G38">
        <v>676.41</v>
      </c>
      <c r="H38">
        <v>289.89</v>
      </c>
      <c r="I38" s="4">
        <v>112.05</v>
      </c>
    </row>
    <row r="39" spans="3:9" hidden="1" x14ac:dyDescent="0.3">
      <c r="C39" t="s">
        <v>30</v>
      </c>
      <c r="D39" s="6">
        <v>966.3</v>
      </c>
      <c r="E39">
        <v>447.87</v>
      </c>
      <c r="F39">
        <v>518.42999999999995</v>
      </c>
      <c r="G39">
        <v>676.41</v>
      </c>
      <c r="H39">
        <v>289.89</v>
      </c>
      <c r="I39" s="4">
        <v>112.05</v>
      </c>
    </row>
    <row r="40" spans="3:9" hidden="1" x14ac:dyDescent="0.3">
      <c r="C40" t="s">
        <v>41</v>
      </c>
      <c r="D40">
        <v>526.63</v>
      </c>
      <c r="E40">
        <v>447.87</v>
      </c>
      <c r="F40">
        <v>78.790000000000006</v>
      </c>
      <c r="G40">
        <v>368.64</v>
      </c>
      <c r="H40">
        <v>157.99</v>
      </c>
      <c r="I40" s="4"/>
    </row>
    <row r="41" spans="3:9" hidden="1" x14ac:dyDescent="0.3">
      <c r="C41" t="s">
        <v>31</v>
      </c>
      <c r="D41">
        <v>483.15</v>
      </c>
      <c r="E41">
        <v>447.87</v>
      </c>
      <c r="F41">
        <v>35.28</v>
      </c>
      <c r="G41" s="6">
        <v>338.2</v>
      </c>
      <c r="H41">
        <v>144.94999999999999</v>
      </c>
      <c r="I41" s="4"/>
    </row>
    <row r="42" spans="3:9" hidden="1" x14ac:dyDescent="0.3">
      <c r="C42" t="s">
        <v>32</v>
      </c>
      <c r="D42">
        <v>820.71</v>
      </c>
      <c r="E42">
        <v>447.87</v>
      </c>
      <c r="F42">
        <v>372.84</v>
      </c>
      <c r="G42">
        <v>574.53</v>
      </c>
      <c r="H42">
        <v>246.23</v>
      </c>
      <c r="I42" s="4">
        <v>68.39</v>
      </c>
    </row>
    <row r="43" spans="3:9" hidden="1" x14ac:dyDescent="0.3">
      <c r="C43" t="s">
        <v>33</v>
      </c>
      <c r="D43">
        <v>437.09</v>
      </c>
      <c r="E43">
        <v>437.09</v>
      </c>
      <c r="F43">
        <v>0</v>
      </c>
      <c r="G43">
        <v>305.95999999999998</v>
      </c>
      <c r="H43">
        <v>131.13</v>
      </c>
      <c r="I43" s="4"/>
    </row>
    <row r="44" spans="3:9" hidden="1" x14ac:dyDescent="0.3">
      <c r="C44" t="s">
        <v>48</v>
      </c>
      <c r="D44">
        <v>872.01</v>
      </c>
      <c r="E44">
        <v>447.87</v>
      </c>
      <c r="F44">
        <v>424.14</v>
      </c>
      <c r="G44">
        <v>610.41</v>
      </c>
      <c r="H44">
        <v>261.60000000000002</v>
      </c>
      <c r="I44" s="4">
        <v>83.76</v>
      </c>
    </row>
    <row r="45" spans="3:9" hidden="1" x14ac:dyDescent="0.3">
      <c r="D45">
        <f>SUM(D32:D44)</f>
        <v>8243.18</v>
      </c>
      <c r="E45">
        <f>SUM(E32:E44)</f>
        <v>5551.79</v>
      </c>
      <c r="G45" s="4">
        <f>SUM(G32:G44)</f>
        <v>5770.2599999999993</v>
      </c>
      <c r="I45" s="4"/>
    </row>
    <row r="46" spans="3:9" hidden="1" x14ac:dyDescent="0.3">
      <c r="E46" s="9"/>
      <c r="F46" s="8"/>
      <c r="G46" s="8" t="s">
        <v>46</v>
      </c>
    </row>
    <row r="47" spans="3:9" hidden="1" x14ac:dyDescent="0.3">
      <c r="C47" t="s">
        <v>49</v>
      </c>
      <c r="I47" t="s">
        <v>40</v>
      </c>
    </row>
    <row r="48" spans="3:9" hidden="1" x14ac:dyDescent="0.3"/>
    <row r="49" hidden="1" x14ac:dyDescent="0.3"/>
  </sheetData>
  <pageMargins left="0.7" right="0.7" top="0.75" bottom="0.75" header="0.3" footer="0.3"/>
  <pageSetup scale="95" fitToHeight="0" orientation="landscape" r:id="rId1"/>
  <headerFooter>
    <oddHeader xml:space="preserve">&amp;L&amp;D&amp;T&amp;CHEALTH INSURANCE 70-30 SPLIT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74EDA-1AE3-4146-90DF-605465DFB63F}">
  <dimension ref="A1:N5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62" sqref="L62"/>
    </sheetView>
  </sheetViews>
  <sheetFormatPr defaultRowHeight="14.4" x14ac:dyDescent="0.3"/>
  <cols>
    <col min="2" max="2" width="16.44140625" bestFit="1" customWidth="1"/>
    <col min="3" max="3" width="10.6640625" bestFit="1" customWidth="1"/>
    <col min="4" max="4" width="11" hidden="1" customWidth="1"/>
    <col min="5" max="5" width="13.44140625" hidden="1" customWidth="1"/>
    <col min="6" max="6" width="14.109375" customWidth="1"/>
    <col min="7" max="7" width="12.5546875" bestFit="1" customWidth="1"/>
    <col min="8" max="8" width="16.21875" hidden="1" customWidth="1"/>
    <col min="9" max="9" width="10.77734375" customWidth="1"/>
    <col min="10" max="10" width="10.6640625" customWidth="1"/>
    <col min="11" max="11" width="9.21875" customWidth="1"/>
    <col min="12" max="12" width="11.5546875" customWidth="1"/>
    <col min="13" max="13" width="12.77734375" customWidth="1"/>
    <col min="14" max="14" width="10.33203125" bestFit="1" customWidth="1"/>
  </cols>
  <sheetData>
    <row r="1" spans="1:13" x14ac:dyDescent="0.3">
      <c r="B1" s="2"/>
      <c r="C1" s="2" t="s">
        <v>42</v>
      </c>
      <c r="D1" s="2"/>
      <c r="E1" s="7"/>
      <c r="F1" s="2"/>
      <c r="G1" s="2"/>
      <c r="H1" s="2"/>
      <c r="J1" s="2"/>
      <c r="K1" s="2"/>
    </row>
    <row r="2" spans="1:13" s="11" customFormat="1" ht="65.400000000000006" customHeight="1" x14ac:dyDescent="0.3">
      <c r="A2" s="11" t="s">
        <v>60</v>
      </c>
      <c r="B2" s="10" t="s">
        <v>20</v>
      </c>
      <c r="C2" s="10" t="s">
        <v>51</v>
      </c>
      <c r="D2" s="10" t="s">
        <v>36</v>
      </c>
      <c r="E2" s="10" t="s">
        <v>39</v>
      </c>
      <c r="F2" s="15" t="s">
        <v>58</v>
      </c>
      <c r="G2" s="16" t="s">
        <v>59</v>
      </c>
      <c r="H2" s="10" t="s">
        <v>38</v>
      </c>
      <c r="I2" s="10" t="s">
        <v>50</v>
      </c>
      <c r="J2" s="10" t="s">
        <v>54</v>
      </c>
      <c r="K2" s="19" t="s">
        <v>57</v>
      </c>
      <c r="L2" s="10" t="s">
        <v>56</v>
      </c>
    </row>
    <row r="3" spans="1:13" x14ac:dyDescent="0.3">
      <c r="F3" s="17"/>
      <c r="G3" s="17"/>
      <c r="K3" s="20"/>
    </row>
    <row r="4" spans="1:13" x14ac:dyDescent="0.3">
      <c r="A4">
        <f>('70-30 split'!A4)</f>
        <v>60</v>
      </c>
      <c r="B4" t="s">
        <v>23</v>
      </c>
      <c r="C4" s="12">
        <v>874.18</v>
      </c>
      <c r="D4" s="12">
        <v>477.87</v>
      </c>
      <c r="E4" s="12">
        <v>427.79</v>
      </c>
      <c r="F4" s="18">
        <f>(C4*0.65)</f>
        <v>568.21699999999998</v>
      </c>
      <c r="G4" s="18">
        <f>(C4*0.35)</f>
        <v>305.96299999999997</v>
      </c>
      <c r="H4" s="13">
        <v>93.86</v>
      </c>
      <c r="I4" s="12">
        <f>(F4*12)</f>
        <v>6818.6039999999994</v>
      </c>
      <c r="J4" s="12">
        <f>(G4*12)</f>
        <v>3671.5559999999996</v>
      </c>
      <c r="K4" s="21">
        <f>(J4/26)</f>
        <v>141.2136923076923</v>
      </c>
      <c r="L4" s="12">
        <f>(C4*12)</f>
        <v>10490.16</v>
      </c>
      <c r="M4" s="12">
        <f>SUM(I4:J4)</f>
        <v>10490.16</v>
      </c>
    </row>
    <row r="5" spans="1:13" x14ac:dyDescent="0.3">
      <c r="A5">
        <v>47</v>
      </c>
      <c r="B5" t="s">
        <v>24</v>
      </c>
      <c r="C5" s="12">
        <v>584.20000000000005</v>
      </c>
      <c r="D5" s="12">
        <v>477.87</v>
      </c>
      <c r="E5" s="12">
        <v>0</v>
      </c>
      <c r="F5" s="18">
        <f t="shared" ref="F5:F20" si="0">(C5*0.65)</f>
        <v>379.73</v>
      </c>
      <c r="G5" s="18">
        <f t="shared" ref="G5:G20" si="1">(C5*0.35)</f>
        <v>204.47</v>
      </c>
      <c r="H5" s="13">
        <v>93.86</v>
      </c>
      <c r="I5" s="12">
        <f t="shared" ref="I5:I20" si="2">(F5*12)</f>
        <v>4556.76</v>
      </c>
      <c r="J5" s="12">
        <f t="shared" ref="J5:J20" si="3">(G5*12)</f>
        <v>2453.64</v>
      </c>
      <c r="K5" s="21">
        <f t="shared" ref="K5:K20" si="4">(J5/26)</f>
        <v>94.370769230769227</v>
      </c>
      <c r="L5" s="12">
        <f t="shared" ref="L5:L20" si="5">(C5*12)</f>
        <v>7010.4000000000005</v>
      </c>
      <c r="M5" s="12">
        <f t="shared" ref="M5:M20" si="6">SUM(I5:J5)</f>
        <v>7010.4</v>
      </c>
    </row>
    <row r="6" spans="1:13" x14ac:dyDescent="0.3">
      <c r="A6">
        <v>52</v>
      </c>
      <c r="B6" t="s">
        <v>25</v>
      </c>
      <c r="C6" s="12">
        <v>628.74</v>
      </c>
      <c r="D6" s="12">
        <v>477.87</v>
      </c>
      <c r="E6" s="12">
        <v>180.87</v>
      </c>
      <c r="F6" s="18">
        <f t="shared" si="0"/>
        <v>408.68100000000004</v>
      </c>
      <c r="G6" s="18">
        <f t="shared" si="1"/>
        <v>220.059</v>
      </c>
      <c r="H6" s="13">
        <v>93.86</v>
      </c>
      <c r="I6" s="12">
        <f t="shared" si="2"/>
        <v>4904.1720000000005</v>
      </c>
      <c r="J6" s="12">
        <f t="shared" si="3"/>
        <v>2640.7080000000001</v>
      </c>
      <c r="K6" s="21">
        <f t="shared" si="4"/>
        <v>101.56569230769232</v>
      </c>
      <c r="L6" s="12">
        <f t="shared" si="5"/>
        <v>7544.88</v>
      </c>
      <c r="M6" s="12">
        <f t="shared" si="6"/>
        <v>7544.880000000001</v>
      </c>
    </row>
    <row r="7" spans="1:13" x14ac:dyDescent="0.3">
      <c r="A7">
        <v>27</v>
      </c>
      <c r="B7" t="s">
        <v>26</v>
      </c>
      <c r="C7" s="12">
        <v>337.56</v>
      </c>
      <c r="D7" s="12">
        <v>349.72</v>
      </c>
      <c r="E7" s="12">
        <v>0</v>
      </c>
      <c r="F7" s="18">
        <f t="shared" si="0"/>
        <v>219.41400000000002</v>
      </c>
      <c r="G7" s="18">
        <f t="shared" si="1"/>
        <v>118.14599999999999</v>
      </c>
      <c r="H7" s="13">
        <v>93.86</v>
      </c>
      <c r="I7" s="12">
        <f t="shared" si="2"/>
        <v>2632.9680000000003</v>
      </c>
      <c r="J7" s="12">
        <f t="shared" si="3"/>
        <v>1417.752</v>
      </c>
      <c r="K7" s="21">
        <f t="shared" si="4"/>
        <v>54.528923076923078</v>
      </c>
      <c r="L7" s="12">
        <f t="shared" si="5"/>
        <v>4050.7200000000003</v>
      </c>
      <c r="M7" s="12">
        <f t="shared" si="6"/>
        <v>4050.7200000000003</v>
      </c>
    </row>
    <row r="8" spans="1:13" x14ac:dyDescent="0.3">
      <c r="A8">
        <v>33</v>
      </c>
      <c r="B8" t="s">
        <v>27</v>
      </c>
      <c r="C8" s="12">
        <v>385.88</v>
      </c>
      <c r="D8" s="12">
        <v>399.77</v>
      </c>
      <c r="E8" s="12">
        <v>0</v>
      </c>
      <c r="F8" s="18">
        <f t="shared" si="0"/>
        <v>250.822</v>
      </c>
      <c r="G8" s="18">
        <f t="shared" si="1"/>
        <v>135.05799999999999</v>
      </c>
      <c r="H8" s="13">
        <v>93.86</v>
      </c>
      <c r="I8" s="12">
        <f t="shared" si="2"/>
        <v>3009.864</v>
      </c>
      <c r="J8" s="12">
        <f t="shared" si="3"/>
        <v>1620.6959999999999</v>
      </c>
      <c r="K8" s="21">
        <f t="shared" si="4"/>
        <v>62.334461538461532</v>
      </c>
      <c r="L8" s="12">
        <f t="shared" si="5"/>
        <v>4630.5599999999995</v>
      </c>
      <c r="M8" s="12">
        <f t="shared" si="6"/>
        <v>4630.5599999999995</v>
      </c>
    </row>
    <row r="9" spans="1:13" x14ac:dyDescent="0.3">
      <c r="A9">
        <f>('70-30 split'!A9)</f>
        <v>29</v>
      </c>
      <c r="B9" t="s">
        <v>28</v>
      </c>
      <c r="C9" s="12">
        <v>360.43</v>
      </c>
      <c r="D9" s="12">
        <v>373.41</v>
      </c>
      <c r="E9" s="12">
        <v>0</v>
      </c>
      <c r="F9" s="18">
        <f t="shared" si="0"/>
        <v>234.27950000000001</v>
      </c>
      <c r="G9" s="18">
        <f t="shared" si="1"/>
        <v>126.15049999999999</v>
      </c>
      <c r="H9" s="13">
        <v>93.86</v>
      </c>
      <c r="I9" s="12">
        <f t="shared" si="2"/>
        <v>2811.3540000000003</v>
      </c>
      <c r="J9" s="12">
        <f t="shared" si="3"/>
        <v>1513.806</v>
      </c>
      <c r="K9" s="21">
        <f t="shared" si="4"/>
        <v>58.223307692307692</v>
      </c>
      <c r="L9" s="12">
        <f t="shared" si="5"/>
        <v>4325.16</v>
      </c>
      <c r="M9" s="12">
        <f t="shared" si="6"/>
        <v>4325.16</v>
      </c>
    </row>
    <row r="10" spans="1:13" x14ac:dyDescent="0.3">
      <c r="A10">
        <f>('70-30 split'!A10)</f>
        <v>65</v>
      </c>
      <c r="B10" t="s">
        <v>29</v>
      </c>
      <c r="C10" s="12">
        <v>966.3</v>
      </c>
      <c r="D10" s="12">
        <v>477.87</v>
      </c>
      <c r="E10" s="12">
        <v>523.23</v>
      </c>
      <c r="F10" s="18">
        <f t="shared" si="0"/>
        <v>628.09500000000003</v>
      </c>
      <c r="G10" s="18">
        <f t="shared" si="1"/>
        <v>338.20499999999998</v>
      </c>
      <c r="H10" s="13">
        <v>93.86</v>
      </c>
      <c r="I10" s="12">
        <f t="shared" si="2"/>
        <v>7537.14</v>
      </c>
      <c r="J10" s="12">
        <f t="shared" si="3"/>
        <v>4058.46</v>
      </c>
      <c r="K10" s="21">
        <f t="shared" si="4"/>
        <v>156.09461538461539</v>
      </c>
      <c r="L10" s="12">
        <f t="shared" si="5"/>
        <v>11595.599999999999</v>
      </c>
      <c r="M10" s="12">
        <f t="shared" si="6"/>
        <v>11595.6</v>
      </c>
    </row>
    <row r="11" spans="1:13" x14ac:dyDescent="0.3">
      <c r="A11">
        <f>('70-30 split'!A11)</f>
        <v>64</v>
      </c>
      <c r="B11" t="s">
        <v>30</v>
      </c>
      <c r="C11" s="12">
        <v>966.3</v>
      </c>
      <c r="D11" s="12">
        <v>477.87</v>
      </c>
      <c r="E11" s="12">
        <v>523.23</v>
      </c>
      <c r="F11" s="18">
        <f t="shared" si="0"/>
        <v>628.09500000000003</v>
      </c>
      <c r="G11" s="18">
        <f t="shared" si="1"/>
        <v>338.20499999999998</v>
      </c>
      <c r="H11" s="13">
        <v>93.86</v>
      </c>
      <c r="I11" s="12">
        <f t="shared" si="2"/>
        <v>7537.14</v>
      </c>
      <c r="J11" s="12">
        <f t="shared" si="3"/>
        <v>4058.46</v>
      </c>
      <c r="K11" s="21">
        <f t="shared" si="4"/>
        <v>156.09461538461539</v>
      </c>
      <c r="L11" s="12">
        <f t="shared" si="5"/>
        <v>11595.599999999999</v>
      </c>
      <c r="M11" s="12">
        <f t="shared" si="6"/>
        <v>11595.6</v>
      </c>
    </row>
    <row r="12" spans="1:13" x14ac:dyDescent="0.3">
      <c r="A12">
        <v>48</v>
      </c>
      <c r="B12" t="s">
        <v>41</v>
      </c>
      <c r="C12" s="12">
        <v>526.63</v>
      </c>
      <c r="D12" s="12">
        <v>477.87</v>
      </c>
      <c r="E12" s="12">
        <v>67.73</v>
      </c>
      <c r="F12" s="18">
        <f t="shared" si="0"/>
        <v>342.30950000000001</v>
      </c>
      <c r="G12" s="18">
        <f t="shared" si="1"/>
        <v>184.32049999999998</v>
      </c>
      <c r="H12" s="13">
        <v>93.86</v>
      </c>
      <c r="I12" s="12">
        <f t="shared" si="2"/>
        <v>4107.7139999999999</v>
      </c>
      <c r="J12" s="12">
        <f t="shared" si="3"/>
        <v>2211.8459999999995</v>
      </c>
      <c r="K12" s="21">
        <f t="shared" si="4"/>
        <v>85.070999999999984</v>
      </c>
      <c r="L12" s="12">
        <f t="shared" si="5"/>
        <v>6319.5599999999995</v>
      </c>
      <c r="M12" s="12">
        <f t="shared" si="6"/>
        <v>6319.5599999999995</v>
      </c>
    </row>
    <row r="13" spans="1:13" x14ac:dyDescent="0.3">
      <c r="A13">
        <f>('70-30 split'!A13)</f>
        <v>46</v>
      </c>
      <c r="B13" t="s">
        <v>31</v>
      </c>
      <c r="C13" s="12">
        <v>483.15</v>
      </c>
      <c r="D13" s="12">
        <v>477.87</v>
      </c>
      <c r="E13" s="12">
        <v>22.68</v>
      </c>
      <c r="F13" s="18">
        <f t="shared" si="0"/>
        <v>314.04750000000001</v>
      </c>
      <c r="G13" s="18">
        <f t="shared" si="1"/>
        <v>169.10249999999999</v>
      </c>
      <c r="H13" s="13">
        <v>93.86</v>
      </c>
      <c r="I13" s="12">
        <f t="shared" si="2"/>
        <v>3768.57</v>
      </c>
      <c r="J13" s="12">
        <f t="shared" si="3"/>
        <v>2029.23</v>
      </c>
      <c r="K13" s="21">
        <f t="shared" si="4"/>
        <v>78.047307692307697</v>
      </c>
      <c r="L13" s="12">
        <f t="shared" si="5"/>
        <v>5797.7999999999993</v>
      </c>
      <c r="M13" s="12">
        <f t="shared" si="6"/>
        <v>5797.8</v>
      </c>
    </row>
    <row r="14" spans="1:13" x14ac:dyDescent="0.3">
      <c r="A14">
        <v>58</v>
      </c>
      <c r="B14" t="s">
        <v>32</v>
      </c>
      <c r="C14" s="12">
        <v>820.71</v>
      </c>
      <c r="D14" s="12">
        <v>477.87</v>
      </c>
      <c r="E14" s="12">
        <v>372.4</v>
      </c>
      <c r="F14" s="18">
        <f t="shared" si="0"/>
        <v>533.4615</v>
      </c>
      <c r="G14" s="18">
        <f t="shared" si="1"/>
        <v>287.24849999999998</v>
      </c>
      <c r="H14" s="13">
        <v>93.86</v>
      </c>
      <c r="I14" s="12">
        <f t="shared" si="2"/>
        <v>6401.5380000000005</v>
      </c>
      <c r="J14" s="12">
        <f t="shared" si="3"/>
        <v>3446.982</v>
      </c>
      <c r="K14" s="21">
        <f t="shared" si="4"/>
        <v>132.57623076923076</v>
      </c>
      <c r="L14" s="12">
        <f t="shared" si="5"/>
        <v>9848.52</v>
      </c>
      <c r="M14" s="12">
        <f t="shared" si="6"/>
        <v>9848.52</v>
      </c>
    </row>
    <row r="15" spans="1:13" x14ac:dyDescent="0.3">
      <c r="A15">
        <f>('70-30 split'!A15)</f>
        <v>43</v>
      </c>
      <c r="B15" t="s">
        <v>33</v>
      </c>
      <c r="C15" s="12">
        <v>437.09</v>
      </c>
      <c r="D15" s="12">
        <v>452.83</v>
      </c>
      <c r="E15" s="12">
        <v>0</v>
      </c>
      <c r="F15" s="18">
        <f t="shared" si="0"/>
        <v>284.10849999999999</v>
      </c>
      <c r="G15" s="18">
        <f t="shared" si="1"/>
        <v>152.98149999999998</v>
      </c>
      <c r="H15" s="13">
        <v>93.86</v>
      </c>
      <c r="I15" s="12">
        <f t="shared" si="2"/>
        <v>3409.3019999999997</v>
      </c>
      <c r="J15" s="12">
        <f t="shared" si="3"/>
        <v>1835.7779999999998</v>
      </c>
      <c r="K15" s="21">
        <f t="shared" si="4"/>
        <v>70.606846153846149</v>
      </c>
      <c r="L15" s="12">
        <f t="shared" si="5"/>
        <v>5245.08</v>
      </c>
      <c r="M15" s="12">
        <f t="shared" si="6"/>
        <v>5245.08</v>
      </c>
    </row>
    <row r="16" spans="1:13" x14ac:dyDescent="0.3">
      <c r="A16">
        <v>56</v>
      </c>
      <c r="B16" t="s">
        <v>34</v>
      </c>
      <c r="C16" s="12">
        <v>872.01</v>
      </c>
      <c r="D16" s="12">
        <v>477.87</v>
      </c>
      <c r="E16" s="12">
        <v>300.66000000000003</v>
      </c>
      <c r="F16" s="18">
        <f t="shared" si="0"/>
        <v>566.80650000000003</v>
      </c>
      <c r="G16" s="18">
        <f t="shared" si="1"/>
        <v>305.20349999999996</v>
      </c>
      <c r="H16" s="13">
        <v>93.86</v>
      </c>
      <c r="I16" s="12">
        <f t="shared" si="2"/>
        <v>6801.6779999999999</v>
      </c>
      <c r="J16" s="12">
        <f t="shared" si="3"/>
        <v>3662.4419999999996</v>
      </c>
      <c r="K16" s="21">
        <f t="shared" si="4"/>
        <v>140.86315384615384</v>
      </c>
      <c r="L16" s="12">
        <f t="shared" si="5"/>
        <v>10464.119999999999</v>
      </c>
      <c r="M16" s="12">
        <f t="shared" si="6"/>
        <v>10464.119999999999</v>
      </c>
    </row>
    <row r="17" spans="1:14" x14ac:dyDescent="0.3">
      <c r="A17">
        <f>('70-30 split'!A17)</f>
        <v>64</v>
      </c>
      <c r="B17" t="s">
        <v>55</v>
      </c>
      <c r="C17" s="12">
        <v>966.3</v>
      </c>
      <c r="D17" s="12"/>
      <c r="E17" s="12"/>
      <c r="F17" s="18">
        <f t="shared" si="0"/>
        <v>628.09500000000003</v>
      </c>
      <c r="G17" s="18">
        <f t="shared" si="1"/>
        <v>338.20499999999998</v>
      </c>
      <c r="H17" s="13">
        <v>93.86</v>
      </c>
      <c r="I17" s="12">
        <f t="shared" si="2"/>
        <v>7537.14</v>
      </c>
      <c r="J17" s="12">
        <f t="shared" si="3"/>
        <v>4058.46</v>
      </c>
      <c r="K17" s="21">
        <f t="shared" si="4"/>
        <v>156.09461538461539</v>
      </c>
      <c r="L17" s="12">
        <f t="shared" si="5"/>
        <v>11595.599999999999</v>
      </c>
      <c r="M17" s="12">
        <f t="shared" si="6"/>
        <v>11595.6</v>
      </c>
      <c r="N17" s="12"/>
    </row>
    <row r="18" spans="1:14" x14ac:dyDescent="0.3">
      <c r="A18">
        <f>('70-30 split'!A18)</f>
        <v>64</v>
      </c>
      <c r="B18" t="s">
        <v>55</v>
      </c>
      <c r="C18" s="12">
        <v>966.3</v>
      </c>
      <c r="D18" s="12"/>
      <c r="E18" s="12"/>
      <c r="F18" s="18">
        <f t="shared" si="0"/>
        <v>628.09500000000003</v>
      </c>
      <c r="G18" s="18">
        <f t="shared" si="1"/>
        <v>338.20499999999998</v>
      </c>
      <c r="H18" s="13">
        <v>93.86</v>
      </c>
      <c r="I18" s="12">
        <f t="shared" si="2"/>
        <v>7537.14</v>
      </c>
      <c r="J18" s="12">
        <f t="shared" si="3"/>
        <v>4058.46</v>
      </c>
      <c r="K18" s="21">
        <f t="shared" si="4"/>
        <v>156.09461538461539</v>
      </c>
      <c r="L18" s="12">
        <f t="shared" si="5"/>
        <v>11595.599999999999</v>
      </c>
      <c r="M18" s="12">
        <f t="shared" si="6"/>
        <v>11595.6</v>
      </c>
      <c r="N18" s="12"/>
    </row>
    <row r="19" spans="1:14" x14ac:dyDescent="0.3">
      <c r="A19">
        <f>('70-30 split'!A19)</f>
        <v>64</v>
      </c>
      <c r="B19" t="s">
        <v>55</v>
      </c>
      <c r="C19" s="12">
        <v>966.3</v>
      </c>
      <c r="D19" s="12"/>
      <c r="E19" s="12"/>
      <c r="F19" s="18">
        <f t="shared" si="0"/>
        <v>628.09500000000003</v>
      </c>
      <c r="G19" s="18">
        <f t="shared" si="1"/>
        <v>338.20499999999998</v>
      </c>
      <c r="H19" s="13">
        <v>93.86</v>
      </c>
      <c r="I19" s="12">
        <f t="shared" si="2"/>
        <v>7537.14</v>
      </c>
      <c r="J19" s="12">
        <f t="shared" si="3"/>
        <v>4058.46</v>
      </c>
      <c r="K19" s="21">
        <f t="shared" si="4"/>
        <v>156.09461538461539</v>
      </c>
      <c r="L19" s="12">
        <f t="shared" si="5"/>
        <v>11595.599999999999</v>
      </c>
      <c r="M19" s="12">
        <f t="shared" si="6"/>
        <v>11595.6</v>
      </c>
      <c r="N19" s="12"/>
    </row>
    <row r="20" spans="1:14" x14ac:dyDescent="0.3">
      <c r="A20">
        <f>('70-30 split'!A20)</f>
        <v>64</v>
      </c>
      <c r="B20" t="s">
        <v>55</v>
      </c>
      <c r="C20" s="12">
        <v>966.3</v>
      </c>
      <c r="D20" s="12"/>
      <c r="E20" s="12"/>
      <c r="F20" s="18">
        <f t="shared" si="0"/>
        <v>628.09500000000003</v>
      </c>
      <c r="G20" s="18">
        <f t="shared" si="1"/>
        <v>338.20499999999998</v>
      </c>
      <c r="H20" s="13">
        <v>93.86</v>
      </c>
      <c r="I20" s="12">
        <f t="shared" si="2"/>
        <v>7537.14</v>
      </c>
      <c r="J20" s="12">
        <f t="shared" si="3"/>
        <v>4058.46</v>
      </c>
      <c r="K20" s="21">
        <f t="shared" si="4"/>
        <v>156.09461538461539</v>
      </c>
      <c r="L20" s="12">
        <f t="shared" si="5"/>
        <v>11595.599999999999</v>
      </c>
      <c r="M20" s="12">
        <f t="shared" si="6"/>
        <v>11595.6</v>
      </c>
      <c r="N20" s="12"/>
    </row>
    <row r="21" spans="1:14" x14ac:dyDescent="0.3">
      <c r="D21" s="12"/>
      <c r="E21" s="12"/>
      <c r="F21" s="12"/>
      <c r="G21" s="12"/>
      <c r="H21" s="12"/>
      <c r="I21" s="14"/>
      <c r="J21" s="12"/>
      <c r="K21" s="12"/>
      <c r="L21" s="12"/>
      <c r="M21" s="12"/>
      <c r="N21" s="12"/>
    </row>
    <row r="22" spans="1:14" ht="15" thickBot="1" x14ac:dyDescent="0.35">
      <c r="C22" s="22">
        <f>SUM(C4:C21)</f>
        <v>12108.379999999997</v>
      </c>
      <c r="D22" s="23"/>
      <c r="E22" s="23"/>
      <c r="F22" s="22">
        <f t="shared" ref="F22:M22" si="7">SUM(F4:F21)</f>
        <v>7870.4470000000019</v>
      </c>
      <c r="G22" s="22">
        <f t="shared" si="7"/>
        <v>4237.933</v>
      </c>
      <c r="H22" s="22">
        <f t="shared" si="7"/>
        <v>1595.6199999999994</v>
      </c>
      <c r="I22" s="22">
        <f t="shared" si="7"/>
        <v>94445.364000000001</v>
      </c>
      <c r="J22" s="22">
        <f t="shared" si="7"/>
        <v>50855.195999999996</v>
      </c>
      <c r="K22" s="22">
        <f t="shared" si="7"/>
        <v>1955.9690769230765</v>
      </c>
      <c r="L22" s="22">
        <f t="shared" si="7"/>
        <v>145300.56000000003</v>
      </c>
      <c r="M22" s="22">
        <f t="shared" si="7"/>
        <v>145300.56000000003</v>
      </c>
      <c r="N22" s="12"/>
    </row>
    <row r="23" spans="1:14" ht="15" thickTop="1" x14ac:dyDescent="0.3">
      <c r="D23" s="12"/>
      <c r="E23" s="12"/>
      <c r="F23" s="12"/>
      <c r="G23" s="12"/>
      <c r="H23" s="12"/>
      <c r="I23" s="14"/>
      <c r="J23" s="12"/>
      <c r="K23" s="12"/>
      <c r="L23" s="12"/>
      <c r="M23" s="12"/>
      <c r="N23" s="12"/>
    </row>
    <row r="24" spans="1:14" x14ac:dyDescent="0.3">
      <c r="D24" s="12"/>
      <c r="E24" s="12"/>
      <c r="F24" s="12"/>
      <c r="G24" s="12"/>
      <c r="H24" s="12"/>
      <c r="I24" s="14"/>
      <c r="J24" s="12"/>
      <c r="K24" s="12"/>
      <c r="L24" s="12"/>
      <c r="M24" s="12"/>
      <c r="N24" s="12"/>
    </row>
    <row r="25" spans="1:14" x14ac:dyDescent="0.3">
      <c r="D25" s="12"/>
      <c r="E25" s="12"/>
      <c r="F25" s="12"/>
      <c r="G25" s="12"/>
      <c r="H25" s="12"/>
      <c r="I25" s="14"/>
      <c r="J25" s="12"/>
      <c r="K25" s="12"/>
      <c r="L25" s="12"/>
      <c r="M25" s="12"/>
      <c r="N25" s="12"/>
    </row>
    <row r="26" spans="1:14" hidden="1" x14ac:dyDescent="0.3">
      <c r="D26" s="12"/>
      <c r="E26" s="12"/>
      <c r="F26" s="12"/>
      <c r="G26" s="12"/>
      <c r="H26" s="12"/>
      <c r="I26" s="14"/>
      <c r="J26" s="12"/>
      <c r="K26" s="12"/>
      <c r="L26" s="12"/>
      <c r="M26" s="12"/>
      <c r="N26" s="12"/>
    </row>
    <row r="27" spans="1:14" hidden="1" x14ac:dyDescent="0.3">
      <c r="D27">
        <f>SUM(C4:C16)</f>
        <v>8243.18</v>
      </c>
      <c r="E27">
        <f>SUM(D4:D16)</f>
        <v>5876.5599999999995</v>
      </c>
      <c r="G27" s="4">
        <f>SUM(F4:F16)</f>
        <v>5358.0670000000009</v>
      </c>
    </row>
    <row r="28" spans="1:14" hidden="1" x14ac:dyDescent="0.3">
      <c r="E28" s="9"/>
      <c r="F28" s="4"/>
      <c r="G28" s="8" t="s">
        <v>45</v>
      </c>
      <c r="I28" t="s">
        <v>40</v>
      </c>
      <c r="J28">
        <f>SUM(J4:J27)</f>
        <v>101710.39199999999</v>
      </c>
    </row>
    <row r="29" spans="1:14" hidden="1" x14ac:dyDescent="0.3"/>
    <row r="30" spans="1:14" hidden="1" x14ac:dyDescent="0.3">
      <c r="C30" s="1" t="s">
        <v>42</v>
      </c>
      <c r="D30" s="1" t="s">
        <v>43</v>
      </c>
      <c r="E30" s="7" t="s">
        <v>44</v>
      </c>
    </row>
    <row r="31" spans="1:14" hidden="1" x14ac:dyDescent="0.3">
      <c r="D31" s="2" t="s">
        <v>35</v>
      </c>
      <c r="E31" s="2" t="s">
        <v>36</v>
      </c>
      <c r="F31" s="2" t="s">
        <v>37</v>
      </c>
      <c r="G31" s="2" t="s">
        <v>21</v>
      </c>
      <c r="H31" s="3" t="s">
        <v>22</v>
      </c>
      <c r="I31" s="2" t="s">
        <v>38</v>
      </c>
      <c r="J31" s="2"/>
      <c r="K31" s="2"/>
    </row>
    <row r="32" spans="1:14" hidden="1" x14ac:dyDescent="0.3">
      <c r="C32" t="s">
        <v>23</v>
      </c>
      <c r="D32">
        <v>874.18</v>
      </c>
      <c r="E32">
        <v>447.87</v>
      </c>
      <c r="F32">
        <v>426.31</v>
      </c>
      <c r="G32">
        <v>611.92999999999995</v>
      </c>
      <c r="H32">
        <v>262.25</v>
      </c>
      <c r="I32" s="4">
        <v>84.41</v>
      </c>
    </row>
    <row r="33" spans="3:9" hidden="1" x14ac:dyDescent="0.3">
      <c r="C33" t="s">
        <v>47</v>
      </c>
      <c r="D33" s="5">
        <v>584.20000000000005</v>
      </c>
      <c r="E33">
        <v>447.87</v>
      </c>
      <c r="F33">
        <v>136.33000000000001</v>
      </c>
      <c r="G33">
        <v>408.94</v>
      </c>
      <c r="H33">
        <v>175.26</v>
      </c>
      <c r="I33" s="4"/>
    </row>
    <row r="34" spans="3:9" hidden="1" x14ac:dyDescent="0.3">
      <c r="C34" t="s">
        <v>25</v>
      </c>
      <c r="D34">
        <v>628.74</v>
      </c>
      <c r="E34">
        <v>447.87</v>
      </c>
      <c r="F34">
        <v>180.87</v>
      </c>
      <c r="G34">
        <v>440.12</v>
      </c>
      <c r="H34">
        <v>188.62</v>
      </c>
      <c r="I34" s="4">
        <v>10.78</v>
      </c>
    </row>
    <row r="35" spans="3:9" hidden="1" x14ac:dyDescent="0.3">
      <c r="C35" t="s">
        <v>26</v>
      </c>
      <c r="D35">
        <v>337.56</v>
      </c>
      <c r="E35">
        <v>337.56</v>
      </c>
      <c r="F35">
        <v>0</v>
      </c>
      <c r="G35">
        <v>236.29</v>
      </c>
      <c r="H35">
        <v>101.27</v>
      </c>
      <c r="I35" s="4"/>
    </row>
    <row r="36" spans="3:9" hidden="1" x14ac:dyDescent="0.3">
      <c r="C36" t="s">
        <v>27</v>
      </c>
      <c r="D36">
        <v>385.88</v>
      </c>
      <c r="E36">
        <v>385.88</v>
      </c>
      <c r="F36">
        <v>0</v>
      </c>
      <c r="G36">
        <v>270.12</v>
      </c>
      <c r="H36">
        <v>115.76</v>
      </c>
      <c r="I36" s="4"/>
    </row>
    <row r="37" spans="3:9" hidden="1" x14ac:dyDescent="0.3">
      <c r="C37" t="s">
        <v>28</v>
      </c>
      <c r="D37">
        <v>360.43</v>
      </c>
      <c r="E37">
        <v>360.43</v>
      </c>
      <c r="F37">
        <v>0</v>
      </c>
      <c r="G37" s="6">
        <v>252.3</v>
      </c>
      <c r="H37">
        <v>108.13</v>
      </c>
      <c r="I37" s="4"/>
    </row>
    <row r="38" spans="3:9" hidden="1" x14ac:dyDescent="0.3">
      <c r="C38" t="s">
        <v>29</v>
      </c>
      <c r="D38" s="6">
        <v>966.3</v>
      </c>
      <c r="E38">
        <v>447.87</v>
      </c>
      <c r="F38">
        <v>518.42999999999995</v>
      </c>
      <c r="G38">
        <v>676.41</v>
      </c>
      <c r="H38">
        <v>289.89</v>
      </c>
      <c r="I38" s="4">
        <v>112.05</v>
      </c>
    </row>
    <row r="39" spans="3:9" hidden="1" x14ac:dyDescent="0.3">
      <c r="C39" t="s">
        <v>30</v>
      </c>
      <c r="D39" s="6">
        <v>966.3</v>
      </c>
      <c r="E39">
        <v>447.87</v>
      </c>
      <c r="F39">
        <v>518.42999999999995</v>
      </c>
      <c r="G39">
        <v>676.41</v>
      </c>
      <c r="H39">
        <v>289.89</v>
      </c>
      <c r="I39" s="4">
        <v>112.05</v>
      </c>
    </row>
    <row r="40" spans="3:9" hidden="1" x14ac:dyDescent="0.3">
      <c r="C40" t="s">
        <v>41</v>
      </c>
      <c r="D40">
        <v>526.63</v>
      </c>
      <c r="E40">
        <v>447.87</v>
      </c>
      <c r="F40">
        <v>78.790000000000006</v>
      </c>
      <c r="G40">
        <v>368.64</v>
      </c>
      <c r="H40">
        <v>157.99</v>
      </c>
      <c r="I40" s="4"/>
    </row>
    <row r="41" spans="3:9" hidden="1" x14ac:dyDescent="0.3">
      <c r="C41" t="s">
        <v>31</v>
      </c>
      <c r="D41">
        <v>483.15</v>
      </c>
      <c r="E41">
        <v>447.87</v>
      </c>
      <c r="F41">
        <v>35.28</v>
      </c>
      <c r="G41" s="6">
        <v>338.2</v>
      </c>
      <c r="H41">
        <v>144.94999999999999</v>
      </c>
      <c r="I41" s="4"/>
    </row>
    <row r="42" spans="3:9" hidden="1" x14ac:dyDescent="0.3">
      <c r="C42" t="s">
        <v>32</v>
      </c>
      <c r="D42">
        <v>820.71</v>
      </c>
      <c r="E42">
        <v>447.87</v>
      </c>
      <c r="F42">
        <v>372.84</v>
      </c>
      <c r="G42">
        <v>574.53</v>
      </c>
      <c r="H42">
        <v>246.23</v>
      </c>
      <c r="I42" s="4">
        <v>68.39</v>
      </c>
    </row>
    <row r="43" spans="3:9" hidden="1" x14ac:dyDescent="0.3">
      <c r="C43" t="s">
        <v>33</v>
      </c>
      <c r="D43">
        <v>437.09</v>
      </c>
      <c r="E43">
        <v>437.09</v>
      </c>
      <c r="F43">
        <v>0</v>
      </c>
      <c r="G43">
        <v>305.95999999999998</v>
      </c>
      <c r="H43">
        <v>131.13</v>
      </c>
      <c r="I43" s="4"/>
    </row>
    <row r="44" spans="3:9" hidden="1" x14ac:dyDescent="0.3">
      <c r="C44" t="s">
        <v>48</v>
      </c>
      <c r="D44">
        <v>872.01</v>
      </c>
      <c r="E44">
        <v>447.87</v>
      </c>
      <c r="F44">
        <v>424.14</v>
      </c>
      <c r="G44">
        <v>610.41</v>
      </c>
      <c r="H44">
        <v>261.60000000000002</v>
      </c>
      <c r="I44" s="4">
        <v>83.76</v>
      </c>
    </row>
    <row r="45" spans="3:9" hidden="1" x14ac:dyDescent="0.3">
      <c r="D45">
        <f>SUM(D32:D44)</f>
        <v>8243.18</v>
      </c>
      <c r="E45">
        <f>SUM(E32:E44)</f>
        <v>5551.79</v>
      </c>
      <c r="G45" s="4">
        <f>SUM(G32:G44)</f>
        <v>5770.2599999999993</v>
      </c>
      <c r="I45" s="4"/>
    </row>
    <row r="46" spans="3:9" hidden="1" x14ac:dyDescent="0.3">
      <c r="E46" s="9"/>
      <c r="F46" s="8"/>
      <c r="G46" s="8" t="s">
        <v>46</v>
      </c>
    </row>
    <row r="47" spans="3:9" hidden="1" x14ac:dyDescent="0.3">
      <c r="C47" t="s">
        <v>49</v>
      </c>
      <c r="I47" t="s">
        <v>40</v>
      </c>
    </row>
    <row r="48" spans="3:9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</sheetData>
  <pageMargins left="0.7" right="0.7" top="0.75" bottom="0.75" header="0.3" footer="0.3"/>
  <pageSetup orientation="landscape" r:id="rId1"/>
  <headerFooter>
    <oddHeader>&amp;L&amp;D&amp;T&amp;CHEALTH INSURANCE 65-35 SPLIT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CC05AD8299442BD73C7436D760899" ma:contentTypeVersion="6" ma:contentTypeDescription="Create a new document." ma:contentTypeScope="" ma:versionID="8c4f31b0f25f94afc26d32c5a84d9087">
  <xsd:schema xmlns:xsd="http://www.w3.org/2001/XMLSchema" xmlns:xs="http://www.w3.org/2001/XMLSchema" xmlns:p="http://schemas.microsoft.com/office/2006/metadata/properties" xmlns:ns2="28792e4a-bbd1-4568-8d14-941573aefa06" xmlns:ns3="e5177e3b-9e23-40c1-afba-acc0cecd40f6" targetNamespace="http://schemas.microsoft.com/office/2006/metadata/properties" ma:root="true" ma:fieldsID="00fbbb8e0708eddb206e79815bf57833" ns2:_="" ns3:_="">
    <xsd:import namespace="28792e4a-bbd1-4568-8d14-941573aefa06"/>
    <xsd:import namespace="e5177e3b-9e23-40c1-afba-acc0cecd40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92e4a-bbd1-4568-8d14-941573aefa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77e3b-9e23-40c1-afba-acc0cecd40f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6961F3-4F51-4791-9572-9150F9DC74C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D367711-79B6-4CF3-A9CE-E2334B0A38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792e4a-bbd1-4568-8d14-941573aefa06"/>
    <ds:schemaRef ds:uri="e5177e3b-9e23-40c1-afba-acc0cecd40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2A7DF4-7646-4104-B0FB-9FE79CDD7A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RATES</vt:lpstr>
      <vt:lpstr>70-30 split</vt:lpstr>
      <vt:lpstr>65-35 SPLIT</vt:lpstr>
      <vt:lpstr>'70-30 split'!Print_Area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Aul</dc:creator>
  <cp:lastModifiedBy>Barbara Kuhn</cp:lastModifiedBy>
  <cp:lastPrinted>2024-06-05T13:56:40Z</cp:lastPrinted>
  <dcterms:created xsi:type="dcterms:W3CDTF">2024-03-25T17:55:27Z</dcterms:created>
  <dcterms:modified xsi:type="dcterms:W3CDTF">2024-06-05T13:58:39Z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0x0101006A8CC05AD8299442BD73C7436D760899</vt:lpwstr>
  </property>
</Properties>
</file>